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rchasv GArg\kickstarter-analysis\"/>
    </mc:Choice>
  </mc:AlternateContent>
  <xr:revisionPtr revIDLastSave="0" documentId="13_ncr:1_{F888F1C0-CF29-4651-AD5B-D8BB1B6A64A4}" xr6:coauthVersionLast="47" xr6:coauthVersionMax="47" xr10:uidLastSave="{00000000-0000-0000-0000-000000000000}"/>
  <bookViews>
    <workbookView xWindow="-108" yWindow="-108" windowWidth="22296" windowHeight="13176" firstSheet="3" activeTab="4" xr2:uid="{00000000-000D-0000-FFFF-FFFF00000000}"/>
  </bookViews>
  <sheets>
    <sheet name="Category Statistics" sheetId="2" r:id="rId1"/>
    <sheet name="Outcomes Based on Launch Date" sheetId="6" r:id="rId2"/>
    <sheet name="Chart1" sheetId="12" r:id="rId3"/>
    <sheet name="Theater Outcomes by Launch Date" sheetId="13" r:id="rId4"/>
    <sheet name="Outcomes Based on Goals" sheetId="18" r:id="rId5"/>
    <sheet name="Kickstarter" sheetId="1" r:id="rId6"/>
    <sheet name="Failed US Kickstarters" sheetId="9" r:id="rId7"/>
    <sheet name="Sheet10" sheetId="11" r:id="rId8"/>
    <sheet name="Descriptive Statistics" sheetId="10" r:id="rId9"/>
    <sheet name="Successful US Kickstarters" sheetId="8" r:id="rId10"/>
    <sheet name="Edinburgh Research" sheetId="7" r:id="rId11"/>
  </sheets>
  <definedNames>
    <definedName name="_xlnm._FilterDatabase" localSheetId="5" hidden="1">Kickstarter!$A$1:$S$4115</definedName>
    <definedName name="_xlnm._FilterDatabase" localSheetId="9" hidden="1">'Successful US Kickstarters'!$F$1:$F$413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2" r:id="rId14"/>
    <pivotCache cacheId="2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T3889" i="1" l="1"/>
  <c r="T3885" i="1"/>
  <c r="T3881" i="1"/>
  <c r="T3877" i="1"/>
  <c r="T387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649" i="1"/>
  <c r="T3645" i="1"/>
  <c r="T3641" i="1"/>
  <c r="T3637" i="1"/>
  <c r="T3633" i="1"/>
  <c r="T3209" i="1"/>
  <c r="T3205" i="1"/>
  <c r="T3201" i="1"/>
  <c r="T3197" i="1"/>
  <c r="T3193" i="1"/>
  <c r="T2942" i="1"/>
  <c r="T2938" i="1"/>
  <c r="T2934" i="1"/>
  <c r="T2930" i="1"/>
  <c r="T2926" i="1"/>
  <c r="C14" i="1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T2923" i="1" s="1"/>
  <c r="S2924" i="1"/>
  <c r="T2924" i="1" s="1"/>
  <c r="S2925" i="1"/>
  <c r="T2925" i="1" s="1"/>
  <c r="S2926" i="1"/>
  <c r="S2927" i="1"/>
  <c r="T2927" i="1" s="1"/>
  <c r="S2928" i="1"/>
  <c r="T2928" i="1" s="1"/>
  <c r="S2929" i="1"/>
  <c r="T2929" i="1" s="1"/>
  <c r="S2930" i="1"/>
  <c r="S2931" i="1"/>
  <c r="T2931" i="1" s="1"/>
  <c r="S2932" i="1"/>
  <c r="T2932" i="1" s="1"/>
  <c r="S2933" i="1"/>
  <c r="T2933" i="1" s="1"/>
  <c r="S2934" i="1"/>
  <c r="S2935" i="1"/>
  <c r="T2935" i="1" s="1"/>
  <c r="S2936" i="1"/>
  <c r="T2936" i="1" s="1"/>
  <c r="S2937" i="1"/>
  <c r="T2937" i="1" s="1"/>
  <c r="S2938" i="1"/>
  <c r="S2939" i="1"/>
  <c r="T2939" i="1" s="1"/>
  <c r="S2940" i="1"/>
  <c r="T2940" i="1" s="1"/>
  <c r="S2941" i="1"/>
  <c r="T2941" i="1" s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T3191" i="1" s="1"/>
  <c r="S3192" i="1"/>
  <c r="T3192" i="1" s="1"/>
  <c r="S3193" i="1"/>
  <c r="S3194" i="1"/>
  <c r="T3194" i="1" s="1"/>
  <c r="S3195" i="1"/>
  <c r="T3195" i="1" s="1"/>
  <c r="S3196" i="1"/>
  <c r="T3196" i="1" s="1"/>
  <c r="S3197" i="1"/>
  <c r="S3198" i="1"/>
  <c r="T3198" i="1" s="1"/>
  <c r="S3199" i="1"/>
  <c r="T3199" i="1" s="1"/>
  <c r="S3200" i="1"/>
  <c r="T3200" i="1" s="1"/>
  <c r="S3201" i="1"/>
  <c r="S3202" i="1"/>
  <c r="T3202" i="1" s="1"/>
  <c r="S3203" i="1"/>
  <c r="T3203" i="1" s="1"/>
  <c r="S3204" i="1"/>
  <c r="T3204" i="1" s="1"/>
  <c r="S3205" i="1"/>
  <c r="S3206" i="1"/>
  <c r="T3206" i="1" s="1"/>
  <c r="S3207" i="1"/>
  <c r="T3207" i="1" s="1"/>
  <c r="S3208" i="1"/>
  <c r="T3208" i="1" s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T3630" i="1" s="1"/>
  <c r="S3631" i="1"/>
  <c r="T3631" i="1" s="1"/>
  <c r="S3632" i="1"/>
  <c r="T3632" i="1" s="1"/>
  <c r="S3633" i="1"/>
  <c r="S3634" i="1"/>
  <c r="T3634" i="1" s="1"/>
  <c r="S3635" i="1"/>
  <c r="T3635" i="1" s="1"/>
  <c r="S3636" i="1"/>
  <c r="T3636" i="1" s="1"/>
  <c r="S3637" i="1"/>
  <c r="S3638" i="1"/>
  <c r="T3638" i="1" s="1"/>
  <c r="S3639" i="1"/>
  <c r="T3639" i="1" s="1"/>
  <c r="S3640" i="1"/>
  <c r="T3640" i="1" s="1"/>
  <c r="S3641" i="1"/>
  <c r="S3642" i="1"/>
  <c r="T3642" i="1" s="1"/>
  <c r="S3643" i="1"/>
  <c r="T3643" i="1" s="1"/>
  <c r="S3644" i="1"/>
  <c r="T3644" i="1" s="1"/>
  <c r="S3645" i="1"/>
  <c r="S3646" i="1"/>
  <c r="T3646" i="1" s="1"/>
  <c r="S3647" i="1"/>
  <c r="T3647" i="1" s="1"/>
  <c r="S3648" i="1"/>
  <c r="T3648" i="1" s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T3750" i="1" s="1"/>
  <c r="S3751" i="1"/>
  <c r="T3751" i="1" s="1"/>
  <c r="S3752" i="1"/>
  <c r="T3752" i="1" s="1"/>
  <c r="S3753" i="1"/>
  <c r="S3754" i="1"/>
  <c r="T3754" i="1" s="1"/>
  <c r="S3755" i="1"/>
  <c r="T3755" i="1" s="1"/>
  <c r="S3756" i="1"/>
  <c r="T3756" i="1" s="1"/>
  <c r="S3757" i="1"/>
  <c r="S3758" i="1"/>
  <c r="T3758" i="1" s="1"/>
  <c r="S3759" i="1"/>
  <c r="T3759" i="1" s="1"/>
  <c r="S3760" i="1"/>
  <c r="T3760" i="1" s="1"/>
  <c r="S3761" i="1"/>
  <c r="S3762" i="1"/>
  <c r="T3762" i="1" s="1"/>
  <c r="S3763" i="1"/>
  <c r="T3763" i="1" s="1"/>
  <c r="S3764" i="1"/>
  <c r="T3764" i="1" s="1"/>
  <c r="S3765" i="1"/>
  <c r="S3766" i="1"/>
  <c r="T3766" i="1" s="1"/>
  <c r="S3767" i="1"/>
  <c r="T3767" i="1" s="1"/>
  <c r="S3768" i="1"/>
  <c r="T3768" i="1" s="1"/>
  <c r="S3769" i="1"/>
  <c r="S3770" i="1"/>
  <c r="T3770" i="1" s="1"/>
  <c r="S3771" i="1"/>
  <c r="T3771" i="1" s="1"/>
  <c r="S3772" i="1"/>
  <c r="T3772" i="1" s="1"/>
  <c r="S3773" i="1"/>
  <c r="S3774" i="1"/>
  <c r="T3774" i="1" s="1"/>
  <c r="S3775" i="1"/>
  <c r="T3775" i="1" s="1"/>
  <c r="S3776" i="1"/>
  <c r="T3776" i="1" s="1"/>
  <c r="S3777" i="1"/>
  <c r="S3778" i="1"/>
  <c r="T3778" i="1" s="1"/>
  <c r="S3779" i="1"/>
  <c r="T3779" i="1" s="1"/>
  <c r="S3780" i="1"/>
  <c r="T3780" i="1" s="1"/>
  <c r="S3781" i="1"/>
  <c r="S3782" i="1"/>
  <c r="T3782" i="1" s="1"/>
  <c r="S3783" i="1"/>
  <c r="T3783" i="1" s="1"/>
  <c r="S3784" i="1"/>
  <c r="T3784" i="1" s="1"/>
  <c r="S3785" i="1"/>
  <c r="S3786" i="1"/>
  <c r="T3786" i="1" s="1"/>
  <c r="S3787" i="1"/>
  <c r="T3787" i="1" s="1"/>
  <c r="S3788" i="1"/>
  <c r="T3788" i="1" s="1"/>
  <c r="S3789" i="1"/>
  <c r="S3790" i="1"/>
  <c r="T3790" i="1" s="1"/>
  <c r="S3791" i="1"/>
  <c r="T3791" i="1" s="1"/>
  <c r="S3792" i="1"/>
  <c r="T3792" i="1" s="1"/>
  <c r="S3793" i="1"/>
  <c r="S3794" i="1"/>
  <c r="T3794" i="1" s="1"/>
  <c r="S3795" i="1"/>
  <c r="T3795" i="1" s="1"/>
  <c r="S3796" i="1"/>
  <c r="T3796" i="1" s="1"/>
  <c r="S3797" i="1"/>
  <c r="S3798" i="1"/>
  <c r="T3798" i="1" s="1"/>
  <c r="S3799" i="1"/>
  <c r="T3799" i="1" s="1"/>
  <c r="S3800" i="1"/>
  <c r="T3800" i="1" s="1"/>
  <c r="S3801" i="1"/>
  <c r="S3802" i="1"/>
  <c r="T3802" i="1" s="1"/>
  <c r="S3803" i="1"/>
  <c r="T3803" i="1" s="1"/>
  <c r="S3804" i="1"/>
  <c r="T3804" i="1" s="1"/>
  <c r="S3805" i="1"/>
  <c r="S3806" i="1"/>
  <c r="T3806" i="1" s="1"/>
  <c r="S3807" i="1"/>
  <c r="T3807" i="1" s="1"/>
  <c r="S3808" i="1"/>
  <c r="T3808" i="1" s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T3871" i="1" s="1"/>
  <c r="S3872" i="1"/>
  <c r="T3872" i="1" s="1"/>
  <c r="S3873" i="1"/>
  <c r="S3874" i="1"/>
  <c r="T3874" i="1" s="1"/>
  <c r="S3875" i="1"/>
  <c r="T3875" i="1" s="1"/>
  <c r="S3876" i="1"/>
  <c r="T3876" i="1" s="1"/>
  <c r="S3877" i="1"/>
  <c r="S3878" i="1"/>
  <c r="T3878" i="1" s="1"/>
  <c r="S3879" i="1"/>
  <c r="T3879" i="1" s="1"/>
  <c r="S3880" i="1"/>
  <c r="T3880" i="1" s="1"/>
  <c r="S3881" i="1"/>
  <c r="S3882" i="1"/>
  <c r="T3882" i="1" s="1"/>
  <c r="S3883" i="1"/>
  <c r="T3883" i="1" s="1"/>
  <c r="S3884" i="1"/>
  <c r="T3884" i="1" s="1"/>
  <c r="S3885" i="1"/>
  <c r="S3886" i="1"/>
  <c r="T3886" i="1" s="1"/>
  <c r="S3887" i="1"/>
  <c r="T3887" i="1" s="1"/>
  <c r="S3888" i="1"/>
  <c r="T3888" i="1" s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8" l="1"/>
  <c r="G12" i="18" s="1"/>
  <c r="E11" i="18"/>
  <c r="G11" i="18" s="1"/>
  <c r="E8" i="18"/>
  <c r="H8" i="18" s="1"/>
  <c r="E4" i="18"/>
  <c r="H4" i="18" s="1"/>
  <c r="E13" i="18"/>
  <c r="H12" i="18"/>
  <c r="E10" i="18"/>
  <c r="E9" i="18"/>
  <c r="E7" i="18"/>
  <c r="E6" i="18"/>
  <c r="E5" i="18"/>
  <c r="E3" i="18"/>
  <c r="E2" i="18"/>
  <c r="F12" i="18" l="1"/>
  <c r="H11" i="18"/>
  <c r="F11" i="18"/>
  <c r="F8" i="18"/>
  <c r="G8" i="18"/>
  <c r="G4" i="18"/>
  <c r="F4" i="18"/>
  <c r="G13" i="18"/>
  <c r="H13" i="18"/>
  <c r="F13" i="18"/>
  <c r="H10" i="18"/>
  <c r="G10" i="18"/>
  <c r="F10" i="18"/>
  <c r="G9" i="18"/>
  <c r="H9" i="18"/>
  <c r="F9" i="18"/>
  <c r="G7" i="18"/>
  <c r="H7" i="18"/>
  <c r="F7" i="18"/>
  <c r="H6" i="18"/>
  <c r="G6" i="18"/>
  <c r="F6" i="18"/>
  <c r="G5" i="18"/>
  <c r="H5" i="18"/>
  <c r="F5" i="18"/>
  <c r="G3" i="18"/>
  <c r="H3" i="18"/>
  <c r="F3" i="18"/>
  <c r="G2" i="18"/>
  <c r="H2" i="18"/>
  <c r="F2" i="18"/>
</calcChain>
</file>

<file path=xl/sharedStrings.xml><?xml version="1.0" encoding="utf-8"?>
<sst xmlns="http://schemas.openxmlformats.org/spreadsheetml/2006/main" count="38387" uniqueCount="8423">
  <si>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</si>
  <si>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</si>
  <si>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</si>
  <si>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</si>
  <si>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</si>
  <si>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</si>
  <si>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</si>
  <si>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</si>
  <si>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</si>
  <si>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</si>
  <si>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</si>
  <si>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</si>
  <si>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</si>
  <si>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</si>
  <si>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</si>
  <si>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</si>
  <si>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</si>
  <si>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</si>
  <si>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</si>
  <si>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</si>
  <si>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</si>
  <si>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</si>
  <si>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</si>
  <si>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</si>
  <si>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</si>
  <si>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</si>
  <si>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</si>
  <si>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</si>
  <si>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</si>
  <si>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</si>
  <si>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</si>
  <si>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</si>
  <si>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</si>
  <si>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</si>
  <si>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</si>
  <si>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</si>
  <si>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</si>
  <si>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</si>
  <si>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</si>
  <si>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</si>
  <si>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</si>
  <si>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</si>
  <si>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</si>
  <si>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</si>
  <si>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</si>
  <si>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</si>
  <si>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</si>
  <si>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</si>
  <si>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</si>
  <si>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</si>
  <si>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</si>
  <si>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</si>
  <si>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</si>
  <si>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</si>
  <si>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</si>
  <si>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</si>
  <si>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</si>
  <si>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</si>
  <si>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</si>
  <si>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</si>
  <si>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</si>
  <si>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</si>
  <si>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</si>
  <si>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</si>
  <si>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</si>
  <si>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</si>
  <si>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</si>
  <si>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</si>
  <si>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</si>
  <si>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</si>
  <si>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</si>
  <si>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</si>
  <si>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</si>
  <si>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</si>
  <si>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</si>
  <si>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</si>
  <si>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</si>
  <si>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</si>
  <si>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</si>
  <si>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</si>
  <si>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</si>
  <si>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</si>
  <si>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</si>
  <si>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</si>
  <si>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</si>
  <si>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</si>
  <si>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</si>
  <si>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</si>
  <si>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</si>
  <si>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</si>
  <si>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</si>
  <si>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</si>
  <si>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</si>
  <si>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</si>
  <si>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</si>
  <si>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</si>
  <si>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</si>
  <si>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</si>
  <si>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</si>
  <si>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</si>
  <si>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</si>
  <si>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</si>
  <si>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</si>
  <si>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</si>
  <si>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</si>
  <si>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</si>
  <si>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</si>
  <si>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</si>
  <si>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</si>
  <si>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</si>
  <si>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</si>
  <si>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</si>
  <si>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</si>
  <si>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</si>
  <si>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</si>
  <si>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</si>
  <si>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</si>
  <si>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</si>
  <si>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</si>
  <si>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</si>
  <si>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</si>
  <si>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</si>
  <si>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</si>
  <si>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</si>
  <si>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</si>
  <si>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</si>
  <si>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</si>
  <si>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</si>
  <si>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</si>
  <si>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</si>
  <si>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</si>
  <si>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</si>
  <si>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</si>
  <si>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</si>
  <si>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</si>
  <si>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</si>
  <si>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</si>
  <si>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</si>
  <si>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</si>
  <si>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</si>
  <si>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</si>
  <si>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</si>
  <si>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</si>
  <si>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</si>
  <si>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</si>
  <si>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</si>
  <si>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</si>
  <si>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</si>
  <si>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</si>
  <si>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</si>
  <si>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</si>
  <si>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</si>
  <si>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</si>
  <si>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</si>
  <si>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</si>
  <si>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</si>
  <si>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</si>
  <si>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</si>
  <si>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</si>
  <si>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</si>
  <si>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</si>
  <si>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</si>
  <si>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</si>
  <si>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</si>
  <si>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</si>
  <si>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</si>
  <si>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</si>
  <si>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</si>
  <si>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</si>
  <si>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</si>
  <si>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</si>
  <si>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</si>
  <si>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</si>
  <si>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</si>
  <si>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</si>
  <si>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</si>
  <si>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</si>
  <si>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</si>
  <si>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</si>
  <si>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</si>
  <si>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</si>
  <si>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</si>
  <si>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</si>
  <si>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</si>
  <si>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</si>
  <si>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</si>
  <si>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</si>
  <si>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</si>
  <si>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</si>
  <si>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</si>
  <si>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</si>
  <si>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</si>
  <si>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</si>
  <si>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</si>
  <si>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</si>
  <si>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</si>
  <si>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</si>
  <si>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</si>
  <si>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</si>
  <si>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</si>
  <si>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</si>
  <si>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</si>
  <si>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</si>
  <si>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</si>
  <si>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</si>
  <si>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</si>
  <si>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</si>
  <si>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</si>
  <si>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</si>
  <si>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</si>
  <si>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</si>
  <si>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</si>
  <si>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</si>
  <si>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</si>
  <si>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</si>
  <si>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</si>
  <si>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</si>
  <si>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</si>
  <si>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</si>
  <si>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</si>
  <si>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</si>
  <si>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</si>
  <si>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</si>
  <si>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</si>
  <si>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</si>
  <si>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</si>
  <si>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</si>
  <si>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</si>
  <si>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</si>
  <si>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</si>
  <si>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</si>
  <si>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</si>
  <si>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</si>
  <si>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</si>
  <si>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</si>
  <si>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</si>
  <si>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</si>
  <si>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</si>
  <si>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</si>
  <si>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</si>
  <si>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</si>
  <si>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</si>
  <si>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</si>
  <si>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</si>
  <si>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</si>
  <si>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</si>
  <si>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</si>
  <si>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</si>
  <si>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</si>
  <si>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</si>
  <si>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</si>
  <si>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</si>
  <si>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</si>
  <si>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</si>
  <si>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</si>
  <si>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</si>
  <si>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</si>
  <si>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</si>
  <si>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</si>
  <si>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</si>
  <si>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</si>
  <si>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</si>
  <si>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</si>
  <si>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</si>
  <si>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</si>
  <si>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</si>
  <si>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</si>
  <si>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</si>
  <si>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</si>
  <si>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</si>
  <si>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</si>
  <si>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</si>
  <si>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</si>
  <si>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</si>
  <si>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</si>
  <si>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</si>
  <si>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</si>
  <si>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</si>
  <si>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</si>
  <si>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</si>
  <si>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</si>
  <si>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</si>
  <si>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</si>
  <si>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</si>
  <si>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</si>
  <si>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</si>
  <si>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</si>
  <si>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</si>
  <si>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</si>
  <si>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</si>
  <si>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</si>
  <si>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</si>
  <si>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</si>
  <si>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</si>
  <si>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</si>
  <si>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</si>
  <si>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</si>
  <si>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</si>
  <si>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</si>
  <si>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</si>
  <si>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</si>
  <si>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</si>
  <si>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</si>
  <si>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</si>
  <si>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</si>
  <si>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</si>
  <si>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</si>
  <si>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</si>
  <si>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</si>
  <si>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</si>
  <si>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</si>
  <si>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</si>
  <si>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</si>
  <si>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</si>
  <si>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</si>
  <si>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</si>
  <si>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</si>
  <si>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</si>
  <si>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</si>
  <si>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</si>
  <si>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</si>
  <si>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</si>
  <si>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</si>
  <si>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</si>
  <si>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</si>
  <si>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</si>
  <si>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</si>
  <si>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</si>
  <si>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</si>
  <si>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</si>
  <si>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</si>
  <si>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</si>
  <si>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</si>
  <si>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</si>
  <si>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</si>
  <si>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</si>
  <si>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</si>
  <si>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</si>
  <si>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</si>
  <si>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</si>
  <si>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</si>
  <si>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</si>
  <si>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</si>
  <si>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</si>
  <si>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</si>
  <si>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</si>
  <si>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</si>
  <si>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</si>
  <si>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</si>
  <si>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</si>
  <si>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</si>
  <si>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</si>
  <si>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</si>
  <si>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</si>
  <si>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</si>
  <si>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</si>
  <si>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</si>
  <si>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</si>
  <si>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</si>
  <si>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</si>
  <si>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</si>
  <si>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</si>
  <si>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</si>
  <si>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</si>
  <si>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</si>
  <si>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</si>
  <si>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</si>
  <si>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</si>
  <si>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</si>
  <si>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</si>
  <si>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</si>
  <si>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</si>
  <si>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</si>
  <si>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</si>
  <si>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</si>
  <si>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</si>
  <si>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</si>
  <si>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</si>
  <si>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</si>
  <si>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</si>
  <si>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</si>
  <si>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</si>
  <si>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</si>
  <si>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</si>
  <si>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</si>
  <si>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</si>
  <si>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</si>
  <si>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</si>
  <si>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</si>
  <si>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</si>
  <si>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</si>
  <si>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</si>
  <si>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</si>
  <si>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</si>
  <si>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</si>
  <si>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</si>
  <si>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</si>
  <si>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</si>
  <si>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</si>
  <si>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</si>
  <si>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</si>
  <si>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</si>
  <si>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</si>
  <si>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</si>
  <si>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</si>
  <si>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</si>
  <si>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</si>
  <si>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</si>
  <si>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</si>
  <si>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</si>
  <si>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</si>
  <si>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</si>
  <si>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</si>
  <si>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</si>
  <si>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</si>
  <si>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</si>
  <si>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</si>
  <si>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</si>
  <si>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</si>
  <si>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</si>
  <si>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</si>
  <si>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</si>
  <si>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</si>
  <si>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</si>
  <si>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</si>
  <si>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</si>
  <si>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</si>
  <si>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</si>
  <si>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</si>
  <si>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</si>
  <si>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</si>
  <si>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</si>
  <si>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</si>
  <si>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</si>
  <si>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</si>
  <si>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</si>
  <si>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</si>
  <si>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</si>
  <si>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</si>
  <si>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</si>
  <si>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</si>
  <si>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</si>
  <si>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</si>
  <si>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</si>
  <si>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</si>
  <si>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</si>
  <si>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</si>
  <si>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</si>
  <si>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</si>
  <si>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</si>
  <si>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</si>
  <si>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</si>
  <si>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</si>
  <si>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</si>
  <si>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</si>
  <si>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</si>
  <si>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</si>
  <si>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</si>
  <si>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</si>
  <si>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</si>
  <si>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</si>
  <si>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</si>
  <si>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</si>
  <si>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</si>
  <si>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</si>
  <si>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</si>
  <si>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</si>
  <si>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</si>
  <si>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</si>
  <si>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</si>
  <si>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</si>
  <si>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</si>
  <si>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</si>
  <si>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</si>
  <si>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</si>
  <si>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</si>
  <si>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</si>
  <si>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</si>
  <si>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</si>
  <si>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</si>
  <si>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</si>
  <si>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</si>
  <si>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</si>
  <si>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</si>
  <si>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</si>
  <si>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</si>
  <si>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</si>
  <si>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</si>
  <si>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</si>
  <si>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</si>
  <si>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</si>
  <si>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</si>
  <si>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</si>
  <si>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</si>
  <si>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</si>
  <si>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</si>
  <si>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</si>
  <si>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</si>
  <si>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</si>
  <si>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</si>
  <si>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</si>
  <si>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</si>
  <si>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</si>
  <si>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</si>
  <si>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</si>
  <si>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</si>
  <si>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</si>
  <si>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</si>
  <si>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</si>
  <si>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</si>
  <si>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</si>
  <si>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</si>
  <si>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</si>
  <si>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</si>
  <si>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</si>
  <si>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</si>
  <si>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</si>
  <si>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</si>
  <si>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</si>
  <si>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</si>
  <si>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</si>
  <si>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</si>
  <si>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</si>
  <si>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</si>
  <si>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</si>
  <si>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</si>
  <si>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</si>
  <si>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</si>
  <si>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</si>
  <si>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</si>
  <si>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</si>
  <si>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</si>
  <si>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</si>
  <si>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</si>
  <si>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</si>
  <si>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</si>
  <si>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</si>
  <si>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</si>
  <si>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</si>
  <si>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</si>
  <si>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</si>
  <si>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</si>
  <si>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</si>
  <si>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</si>
  <si>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</si>
  <si>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</si>
  <si>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</si>
  <si>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</si>
  <si>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</si>
  <si>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</si>
  <si>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</si>
  <si>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</si>
  <si>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</si>
  <si>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</si>
  <si>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</si>
  <si>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</si>
  <si>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</si>
  <si>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</si>
  <si>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</si>
  <si>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</si>
  <si>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</si>
  <si>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</si>
  <si>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</si>
  <si>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</si>
  <si>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</si>
  <si>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</si>
  <si>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</si>
  <si>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</si>
  <si>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</si>
  <si>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</si>
  <si>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</si>
  <si>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</si>
  <si>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</si>
  <si>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</si>
  <si>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</si>
  <si>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</si>
  <si>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</si>
  <si>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</si>
  <si>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</si>
  <si>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</si>
  <si>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</si>
  <si>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</si>
  <si>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</si>
  <si>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</si>
  <si>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</si>
  <si>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</si>
  <si>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</si>
  <si>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</si>
  <si>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</si>
  <si>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</si>
  <si>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</si>
  <si>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</si>
  <si>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</si>
  <si>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</si>
  <si>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</si>
  <si>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</si>
  <si>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</si>
  <si>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</si>
  <si>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</si>
  <si>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</si>
  <si>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</si>
  <si>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</si>
  <si>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</si>
  <si>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</si>
  <si>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</si>
  <si>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</si>
  <si>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</si>
  <si>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</si>
  <si>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</si>
  <si>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</si>
  <si>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</si>
  <si>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</si>
  <si>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</si>
  <si>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</si>
  <si>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</si>
  <si>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</si>
  <si>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</si>
  <si>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</si>
  <si>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</si>
  <si>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</si>
  <si>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</si>
  <si>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</si>
  <si>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</si>
  <si>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</si>
  <si>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</si>
  <si>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</si>
  <si>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</si>
  <si>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</si>
  <si>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</si>
  <si>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</si>
  <si>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</si>
  <si>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</si>
  <si>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</si>
  <si>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</si>
  <si>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</si>
  <si>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</si>
  <si>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</si>
  <si>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</si>
  <si>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</si>
  <si>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</si>
  <si>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</si>
  <si>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</si>
  <si>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</si>
  <si>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</si>
  <si>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</si>
  <si>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</si>
  <si>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</si>
  <si>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</si>
  <si>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</si>
  <si>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</si>
  <si>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</si>
  <si>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</si>
  <si>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</si>
  <si>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</si>
  <si>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</si>
  <si>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</si>
  <si>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</si>
  <si>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</si>
  <si>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</si>
  <si>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</si>
  <si>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</si>
  <si>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</si>
  <si>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</si>
  <si>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</si>
  <si>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</si>
  <si>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</si>
  <si>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</si>
  <si>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</si>
  <si>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</si>
  <si>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</si>
  <si>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</si>
  <si>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</si>
  <si>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</si>
  <si>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</si>
  <si>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</si>
  <si>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</si>
  <si>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</si>
  <si>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</si>
  <si>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</si>
  <si>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</si>
  <si>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</si>
  <si>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</si>
  <si>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</si>
  <si>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</si>
  <si>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</si>
  <si>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</si>
  <si>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</si>
  <si>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</si>
  <si>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</si>
  <si>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</si>
  <si>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</si>
  <si>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</si>
  <si>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</si>
  <si>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</si>
  <si>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</si>
  <si>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</si>
  <si>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</si>
  <si>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</si>
  <si>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</si>
  <si>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</si>
  <si>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</si>
  <si>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</si>
  <si>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</si>
  <si>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</si>
  <si>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</si>
  <si>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</si>
  <si>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</si>
  <si>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</si>
  <si>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</si>
  <si>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</si>
  <si>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</si>
  <si>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</si>
  <si>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</si>
  <si>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</si>
  <si>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</si>
  <si>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</si>
  <si>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</si>
  <si>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</si>
  <si>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</si>
  <si>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</si>
  <si>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</si>
  <si>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</si>
  <si>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</si>
  <si>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</si>
  <si>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</si>
  <si>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</si>
  <si>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</si>
  <si>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</si>
  <si>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</si>
  <si>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</si>
  <si>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</si>
  <si>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</si>
  <si>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</si>
  <si>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</si>
  <si>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</si>
  <si>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</si>
  <si>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</si>
  <si>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</si>
  <si>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</si>
  <si>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</si>
  <si>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</si>
  <si>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</si>
  <si>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</si>
  <si>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</si>
  <si>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</si>
  <si>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</si>
  <si>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</si>
  <si>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</si>
  <si>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</si>
  <si>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</si>
  <si>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</si>
  <si>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</si>
  <si>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</si>
  <si>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</si>
  <si>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</si>
  <si>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</si>
  <si>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</si>
  <si>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</si>
  <si>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</si>
  <si>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</si>
  <si>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</si>
  <si>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</si>
  <si>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</si>
  <si>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</si>
  <si>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</si>
  <si>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</si>
  <si>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</si>
  <si>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</si>
  <si>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</si>
  <si>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</si>
  <si>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</si>
  <si>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</si>
  <si>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</si>
  <si>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</si>
  <si>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</si>
  <si>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</si>
  <si>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</si>
  <si>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</si>
  <si>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</si>
  <si>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</si>
  <si>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</si>
  <si>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</si>
  <si>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</si>
  <si>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</si>
  <si>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</si>
  <si>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</si>
  <si>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</si>
  <si>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</si>
  <si>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</si>
  <si>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</si>
  <si>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</si>
  <si>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</si>
  <si>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</si>
  <si>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</si>
  <si>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</si>
  <si>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</si>
  <si>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</si>
  <si>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</si>
  <si>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</si>
  <si>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</si>
  <si>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</si>
  <si>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</si>
  <si>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</si>
  <si>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</si>
  <si>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</si>
  <si>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</si>
  <si>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</si>
  <si>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</si>
  <si>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</si>
  <si>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</si>
  <si>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</si>
  <si>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</si>
  <si>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</si>
  <si>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</si>
  <si>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</si>
  <si>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</si>
  <si>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</si>
  <si>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</si>
  <si>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</si>
  <si>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</si>
  <si>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</si>
  <si>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</si>
  <si>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</si>
  <si>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</si>
  <si>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</si>
  <si>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</si>
  <si>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</si>
  <si>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</si>
  <si>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</si>
  <si>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</si>
  <si>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</si>
  <si>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</si>
  <si>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</si>
  <si>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</si>
  <si>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</si>
  <si>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</si>
  <si>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</si>
  <si>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</si>
  <si>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</si>
  <si>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</si>
  <si>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</si>
  <si>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</si>
  <si>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</si>
  <si>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</si>
  <si>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</si>
  <si>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</si>
  <si>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</si>
  <si>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</si>
  <si>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</si>
  <si>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</si>
  <si>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</si>
  <si>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</si>
  <si>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</si>
  <si>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</si>
  <si>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</si>
  <si>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</si>
  <si>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</si>
  <si>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</si>
  <si>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</si>
  <si>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</si>
  <si>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</si>
  <si>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</si>
  <si>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</si>
  <si>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</si>
  <si>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</si>
  <si>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</si>
  <si>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</si>
  <si>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</si>
  <si>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</si>
  <si>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</si>
  <si>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</si>
  <si>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</si>
  <si>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</si>
  <si>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</si>
  <si>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</si>
  <si>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</si>
  <si>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</si>
  <si>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</si>
  <si>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</si>
  <si>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</si>
  <si>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</si>
  <si>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</si>
  <si>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</si>
  <si>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</si>
  <si>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</si>
  <si>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</si>
  <si>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</si>
  <si>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</si>
  <si>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</si>
  <si>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</si>
  <si>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</si>
  <si>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</si>
  <si>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</si>
  <si>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</si>
  <si>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</si>
  <si>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</si>
  <si>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</si>
  <si>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</si>
  <si>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</si>
  <si>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</si>
  <si>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</si>
  <si>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</si>
  <si>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</si>
  <si>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</si>
  <si>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</si>
  <si>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</si>
  <si>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</si>
  <si>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</si>
  <si>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</si>
  <si>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</si>
  <si>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</si>
  <si>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</si>
  <si>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</si>
  <si>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</si>
  <si>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</si>
  <si>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</si>
  <si>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</si>
  <si>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</si>
  <si>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</si>
  <si>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</si>
  <si>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</si>
  <si>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</si>
  <si>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</si>
  <si>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</si>
  <si>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</si>
  <si>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</si>
  <si>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</si>
  <si>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</si>
  <si>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</si>
  <si>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</si>
  <si>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</si>
  <si>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</si>
  <si>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</si>
  <si>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</si>
  <si>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</si>
  <si>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</si>
  <si>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</si>
  <si>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</si>
  <si>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</si>
  <si>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</si>
  <si>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</si>
  <si>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</si>
  <si>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</si>
  <si>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</si>
  <si>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</si>
  <si>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</si>
  <si>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</si>
  <si>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</si>
  <si>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</si>
  <si>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</si>
  <si>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</si>
  <si>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</si>
  <si>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</si>
  <si>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</si>
  <si>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</si>
  <si>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</si>
  <si>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</si>
  <si>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</si>
  <si>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</si>
  <si>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</si>
  <si>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</si>
  <si>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</si>
  <si>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</si>
  <si>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</si>
  <si>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</si>
  <si>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</si>
  <si>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</si>
  <si>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</si>
  <si>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</si>
  <si>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</si>
  <si>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</si>
  <si>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</si>
  <si>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</si>
  <si>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</si>
  <si>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</si>
  <si>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</si>
  <si>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</si>
  <si>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</si>
  <si>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</si>
  <si>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</si>
  <si>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</si>
  <si>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</si>
  <si>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</si>
  <si>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</si>
  <si>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</si>
  <si>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</si>
  <si>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</si>
  <si>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</si>
  <si>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</si>
  <si>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</si>
  <si>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</si>
  <si>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</si>
  <si>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</si>
  <si>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</si>
  <si>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</si>
  <si>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</si>
  <si>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</si>
  <si>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</si>
  <si>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</si>
  <si>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</si>
  <si>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</si>
  <si>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</si>
  <si>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</si>
  <si>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</si>
  <si>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</si>
  <si>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</si>
  <si>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</si>
  <si>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</si>
  <si>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</si>
  <si>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</si>
  <si>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</si>
  <si>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</si>
  <si>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</si>
  <si>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</si>
  <si>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</si>
  <si>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</si>
  <si>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</si>
  <si>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</si>
  <si>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</si>
  <si>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</si>
  <si>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</si>
  <si>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</si>
  <si>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</si>
  <si>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</si>
  <si>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</si>
  <si>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</si>
  <si>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</si>
  <si>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</si>
  <si>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</si>
  <si>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</si>
  <si>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</si>
  <si>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</si>
  <si>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</si>
  <si>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</si>
  <si>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</si>
  <si>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</si>
  <si>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</si>
  <si>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</si>
  <si>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</si>
  <si>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</si>
  <si>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</si>
  <si>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</si>
  <si>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</si>
  <si>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</si>
  <si>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</si>
  <si>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</si>
  <si>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</si>
  <si>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</si>
  <si>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</si>
  <si>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</si>
  <si>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</si>
  <si>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</si>
  <si>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</si>
  <si>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</si>
  <si>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</si>
  <si>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</si>
  <si>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</si>
  <si>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</si>
  <si>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</si>
  <si>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</si>
  <si>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</si>
  <si>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</si>
  <si>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</si>
  <si>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</si>
  <si>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</si>
  <si>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</si>
  <si>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</si>
  <si>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</si>
  <si>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</si>
  <si>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</si>
  <si>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</si>
  <si>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</si>
  <si>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</si>
  <si>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</si>
  <si>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</si>
  <si>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</si>
  <si>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</si>
  <si>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</si>
  <si>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</si>
  <si>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</si>
  <si>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</si>
  <si>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</si>
  <si>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</si>
  <si>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</si>
  <si>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</si>
  <si>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</si>
  <si>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</si>
  <si>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</si>
  <si>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</si>
  <si>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</si>
  <si>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</si>
  <si>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</si>
  <si>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</si>
  <si>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</si>
  <si>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</si>
  <si>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</si>
  <si>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</si>
  <si>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</si>
  <si>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</si>
  <si>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</si>
  <si>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</si>
  <si>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</si>
  <si>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</si>
  <si>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</si>
  <si>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</si>
  <si>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</si>
  <si>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</si>
  <si>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</si>
  <si>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</si>
  <si>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</si>
  <si>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</si>
  <si>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</si>
  <si>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</si>
  <si>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</si>
  <si>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</si>
  <si>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</si>
  <si>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</si>
  <si>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</si>
  <si>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</si>
  <si>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</si>
  <si>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</si>
  <si>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</si>
  <si>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</si>
  <si>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</si>
  <si>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</si>
  <si>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</si>
  <si>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</si>
  <si>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</si>
  <si>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</si>
  <si>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</si>
  <si>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</si>
  <si>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</si>
  <si>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</si>
  <si>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</si>
  <si>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</si>
  <si>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</si>
  <si>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</si>
  <si>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</si>
  <si>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</si>
  <si>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</si>
  <si>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</si>
  <si>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</si>
  <si>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</si>
  <si>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</si>
  <si>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</si>
  <si>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</si>
  <si>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</si>
  <si>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</si>
  <si>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</si>
  <si>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</si>
  <si>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</si>
  <si>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</si>
  <si>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</si>
  <si>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</si>
  <si>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</si>
  <si>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</si>
  <si>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</si>
  <si>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</si>
  <si>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</si>
  <si>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</si>
  <si>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</si>
  <si>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</si>
  <si>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</si>
  <si>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</si>
  <si>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</si>
  <si>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</si>
  <si>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</si>
  <si>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</si>
  <si>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</si>
  <si>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</si>
  <si>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</si>
  <si>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</si>
  <si>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</si>
  <si>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</si>
  <si>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</si>
  <si>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</si>
  <si>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</si>
  <si>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</si>
  <si>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</si>
  <si>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</si>
  <si>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</si>
  <si>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</si>
  <si>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</si>
  <si>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</si>
  <si>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</si>
  <si>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</si>
  <si>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</si>
  <si>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</si>
  <si>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</si>
  <si>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</si>
  <si>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</si>
  <si>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</si>
  <si>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</si>
  <si>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</si>
  <si>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</si>
  <si>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</si>
  <si>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</si>
  <si>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</si>
  <si>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</si>
  <si>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</si>
  <si>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</si>
  <si>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</si>
  <si>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</si>
  <si>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</si>
  <si>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</si>
  <si>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</si>
  <si>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</si>
  <si>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</si>
  <si>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</si>
  <si>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</si>
  <si>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</si>
  <si>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</si>
  <si>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</si>
  <si>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</si>
  <si>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</si>
  <si>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</si>
  <si>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</si>
  <si>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</si>
  <si>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</si>
  <si>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</si>
  <si>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</si>
  <si>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</si>
  <si>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</si>
  <si>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</si>
  <si>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</si>
  <si>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</si>
  <si>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</si>
  <si>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</si>
  <si>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</si>
  <si>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</si>
  <si>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</si>
  <si>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</si>
  <si>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</si>
  <si>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</si>
  <si>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</si>
  <si>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</si>
  <si>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</si>
  <si>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</si>
  <si>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</si>
  <si>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</si>
  <si>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</si>
  <si>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</si>
  <si>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</si>
  <si>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</si>
  <si>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</si>
  <si>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</si>
  <si>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</si>
  <si>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</si>
  <si>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</si>
  <si>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</si>
  <si>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</si>
  <si>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</si>
  <si>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</si>
  <si>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</si>
  <si>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</si>
  <si>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</si>
  <si>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</si>
  <si>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</si>
  <si>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</si>
  <si>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</si>
  <si>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</si>
  <si>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</si>
  <si>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</si>
  <si>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</si>
  <si>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</si>
  <si>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</si>
  <si>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</si>
  <si>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</si>
  <si>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</si>
  <si>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</si>
  <si>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</si>
  <si>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</si>
  <si>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</si>
  <si>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</si>
  <si>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</si>
  <si>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</si>
  <si>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</si>
  <si>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</si>
  <si>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</si>
  <si>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</si>
  <si>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</si>
  <si>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</si>
  <si>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</si>
  <si>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</si>
  <si>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</si>
  <si>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</si>
  <si>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</si>
  <si>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</si>
  <si>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</si>
  <si>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</si>
  <si>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</si>
  <si>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</si>
  <si>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</si>
  <si>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</si>
  <si>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</si>
  <si>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</si>
  <si>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</si>
  <si>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</si>
  <si>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</si>
  <si>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</si>
  <si>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</si>
  <si>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</si>
  <si>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</si>
  <si>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</si>
  <si>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</si>
  <si>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</si>
  <si>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</si>
  <si>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</si>
  <si>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</si>
  <si>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</si>
  <si>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</si>
  <si>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</si>
  <si>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</si>
  <si>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</si>
  <si>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</si>
  <si>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</si>
  <si>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</si>
  <si>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</si>
  <si>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</si>
  <si>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</si>
  <si>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</si>
  <si>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</si>
  <si>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</si>
  <si>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</si>
  <si>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</si>
  <si>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</si>
  <si>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</si>
  <si>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</si>
  <si>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</si>
  <si>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</si>
  <si>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</si>
  <si>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</si>
  <si>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</si>
  <si>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</si>
  <si>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</si>
  <si>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</si>
  <si>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</si>
  <si>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</si>
  <si>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</si>
  <si>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</si>
  <si>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</si>
  <si>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</si>
  <si>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</si>
  <si>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</si>
  <si>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</si>
  <si>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</si>
  <si>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</si>
  <si>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</si>
  <si>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</si>
  <si>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</si>
  <si>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</si>
  <si>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</si>
  <si>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</si>
  <si>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</si>
  <si>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</si>
  <si>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</si>
  <si>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</si>
  <si>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</si>
  <si>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</si>
  <si>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</si>
  <si>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</si>
  <si>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</si>
  <si>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</si>
  <si>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</si>
  <si>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</si>
  <si>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</si>
  <si>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</si>
  <si>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</si>
  <si>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</si>
  <si>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</si>
  <si>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</si>
  <si>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</si>
  <si>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</si>
  <si>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</si>
  <si>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</si>
  <si>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</si>
  <si>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</si>
  <si>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</si>
  <si>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</si>
  <si>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</si>
  <si>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</si>
  <si>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</si>
  <si>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</si>
  <si>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</si>
  <si>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</si>
  <si>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</si>
  <si>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</si>
  <si>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</si>
  <si>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</si>
  <si>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</si>
  <si>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</si>
  <si>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</si>
  <si>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</si>
  <si>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</si>
  <si>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</si>
  <si>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</si>
  <si>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</si>
  <si>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</si>
  <si>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</si>
  <si>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</si>
  <si>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</si>
  <si>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</si>
  <si>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</si>
  <si>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</si>
  <si>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</si>
  <si>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</si>
  <si>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</si>
  <si>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</si>
  <si>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</si>
  <si>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</si>
  <si>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</si>
  <si>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</si>
  <si>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</si>
  <si>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</si>
  <si>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</si>
  <si>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</si>
  <si>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</si>
  <si>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</si>
  <si>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</si>
  <si>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</si>
  <si>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</si>
  <si>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</si>
  <si>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</si>
  <si>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</si>
  <si>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</si>
  <si>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</si>
  <si>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</si>
  <si>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</si>
  <si>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</si>
  <si>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</si>
  <si>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</si>
  <si>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</si>
  <si>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</si>
  <si>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</si>
  <si>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</si>
  <si>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</si>
  <si>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</si>
  <si>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</si>
  <si>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</si>
  <si>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</si>
  <si>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</si>
  <si>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</si>
  <si>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</si>
  <si>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</si>
  <si>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</si>
  <si>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</si>
  <si>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</si>
  <si>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</si>
  <si>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</si>
  <si>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</si>
  <si>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</si>
  <si>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</si>
  <si>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</si>
  <si>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</si>
  <si>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</si>
  <si>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</si>
  <si>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</si>
  <si>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</si>
  <si>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</si>
  <si>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</si>
  <si>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</si>
  <si>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</si>
  <si>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</si>
  <si>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</si>
  <si>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</si>
  <si>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</si>
  <si>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</si>
  <si>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</si>
  <si>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</si>
  <si>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</si>
  <si>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</si>
  <si>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</si>
  <si>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</si>
  <si>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</si>
  <si>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</si>
  <si>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</si>
  <si>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</si>
  <si>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</si>
  <si>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</si>
  <si>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</si>
  <si>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</si>
  <si>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</si>
  <si>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</si>
  <si>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</si>
  <si>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</si>
  <si>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</si>
  <si>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</si>
  <si>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</si>
  <si>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</si>
  <si>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</si>
  <si>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</si>
  <si>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</si>
  <si>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</si>
  <si>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</si>
  <si>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</si>
  <si>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</si>
  <si>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</si>
  <si>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</si>
  <si>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</si>
  <si>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</si>
  <si>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</si>
  <si>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</si>
  <si>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</si>
  <si>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</si>
  <si>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</si>
  <si>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</si>
  <si>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</si>
  <si>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</si>
  <si>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</si>
  <si>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</si>
  <si>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</si>
  <si>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</si>
  <si>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</si>
  <si>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</si>
  <si>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</si>
  <si>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</si>
  <si>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</si>
  <si>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</si>
  <si>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</si>
  <si>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</si>
  <si>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</si>
  <si>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</si>
  <si>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</si>
  <si>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</si>
  <si>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</si>
  <si>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</si>
  <si>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</si>
  <si>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</si>
  <si>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</si>
  <si>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</si>
  <si>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</si>
  <si>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</si>
  <si>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</si>
  <si>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</si>
  <si>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</si>
  <si>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</si>
  <si>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</si>
  <si>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</si>
  <si>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</si>
  <si>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</si>
  <si>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</si>
  <si>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</si>
  <si>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</si>
  <si>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</si>
  <si>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</si>
  <si>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</si>
  <si>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</si>
  <si>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</si>
  <si>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</si>
  <si>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</si>
  <si>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</si>
  <si>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</si>
  <si>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</si>
  <si>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</si>
  <si>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</si>
  <si>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</si>
  <si>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</si>
  <si>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</si>
  <si>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</si>
  <si>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</si>
  <si>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</si>
  <si>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</si>
  <si>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</si>
  <si>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</si>
  <si>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</si>
  <si>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</si>
  <si>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</si>
  <si>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</si>
  <si>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</si>
  <si>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</si>
  <si>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</si>
  <si>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</si>
  <si>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</si>
  <si>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</si>
  <si>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</si>
  <si>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</si>
  <si>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</si>
  <si>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</si>
  <si>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</si>
  <si>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</si>
  <si>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</si>
  <si>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</si>
  <si>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</si>
  <si>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</si>
  <si>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</si>
  <si>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</si>
  <si>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</si>
  <si>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</si>
  <si>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</si>
  <si>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</si>
  <si>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</si>
  <si>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</si>
  <si>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</si>
  <si>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</si>
  <si>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</si>
  <si>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</si>
  <si>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</si>
  <si>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</si>
  <si>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</si>
  <si>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</si>
  <si>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</si>
  <si>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</si>
  <si>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</si>
  <si>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</si>
  <si>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</si>
  <si>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</si>
  <si>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</si>
  <si>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</si>
  <si>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</si>
  <si>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</si>
  <si>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</si>
  <si>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</si>
  <si>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</si>
  <si>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</si>
  <si>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</si>
  <si>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</si>
  <si>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</si>
  <si>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</si>
  <si>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</si>
  <si>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</si>
  <si>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</si>
  <si>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</si>
  <si>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</si>
  <si>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</si>
  <si>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</si>
  <si>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</si>
  <si>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</si>
  <si>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</si>
  <si>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</si>
  <si>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</si>
  <si>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</si>
  <si>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</si>
  <si>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</si>
  <si>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</si>
  <si>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</si>
  <si>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</si>
  <si>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</si>
  <si>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</si>
  <si>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</si>
  <si>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</si>
  <si>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</si>
  <si>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</si>
  <si>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</si>
  <si>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</si>
  <si>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</si>
  <si>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</si>
  <si>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</si>
  <si>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</si>
  <si>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</si>
  <si>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</si>
  <si>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</si>
  <si>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</si>
  <si>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</si>
  <si>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</si>
  <si>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</si>
  <si>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</si>
  <si>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</si>
  <si>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</si>
  <si>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</si>
  <si>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</si>
  <si>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</si>
  <si>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</si>
  <si>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</si>
  <si>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</si>
  <si>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</si>
  <si>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</si>
  <si>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</si>
  <si>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</si>
  <si>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</si>
  <si>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</si>
  <si>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</si>
  <si>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</si>
  <si>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</si>
  <si>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</si>
  <si>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</si>
  <si>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</si>
  <si>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</si>
  <si>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</si>
  <si>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</si>
  <si>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</si>
  <si>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</si>
  <si>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</si>
  <si>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</si>
  <si>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</si>
  <si>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</si>
  <si>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</si>
  <si>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</si>
  <si>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</si>
  <si>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</si>
  <si>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</si>
  <si>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</si>
  <si>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</si>
  <si>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</si>
  <si>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</si>
  <si>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</si>
  <si>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</si>
  <si>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</si>
  <si>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</si>
  <si>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</si>
  <si>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</si>
  <si>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</si>
  <si>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</si>
  <si>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</si>
  <si>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</si>
  <si>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</si>
  <si>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</si>
  <si>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</si>
  <si>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</si>
  <si>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</si>
  <si>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</si>
  <si>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</si>
  <si>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</si>
  <si>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</si>
  <si>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</si>
  <si>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</si>
  <si>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</si>
  <si>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</si>
  <si>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</si>
  <si>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</si>
  <si>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</si>
  <si>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</si>
  <si>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</si>
  <si>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</si>
  <si>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</si>
  <si>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</si>
  <si>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</si>
  <si>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</si>
  <si>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</si>
  <si>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</si>
  <si>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</si>
  <si>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</si>
  <si>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</si>
  <si>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</si>
  <si>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</si>
  <si>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</si>
  <si>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</si>
  <si>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</si>
  <si>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</si>
  <si>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</si>
  <si>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</si>
  <si>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</si>
  <si>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</si>
  <si>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</si>
  <si>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</si>
  <si>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</si>
  <si>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</si>
  <si>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</si>
  <si>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</si>
  <si>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</si>
  <si>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</si>
  <si>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</si>
  <si>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</si>
  <si>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</si>
  <si>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</si>
  <si>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</si>
  <si>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</si>
  <si>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</si>
  <si>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</si>
  <si>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</si>
  <si>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</si>
  <si>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</si>
  <si>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</si>
  <si>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</si>
  <si>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</si>
  <si>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</si>
  <si>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</si>
  <si>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</si>
  <si>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</si>
  <si>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</si>
  <si>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</si>
  <si>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</si>
  <si>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</si>
  <si>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</si>
  <si>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</si>
  <si>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</si>
  <si>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</si>
  <si>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</si>
  <si>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</si>
  <si>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</si>
  <si>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</si>
  <si>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</si>
  <si>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</si>
  <si>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</si>
  <si>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</si>
  <si>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</si>
  <si>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</si>
  <si>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</si>
  <si>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</si>
  <si>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</si>
  <si>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</si>
  <si>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</si>
  <si>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</si>
  <si>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</si>
  <si>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</si>
  <si>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</si>
  <si>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</si>
  <si>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</si>
  <si>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</si>
  <si>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</si>
  <si>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</si>
  <si>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</si>
  <si>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</si>
  <si>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</si>
  <si>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</si>
  <si>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</si>
  <si>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</si>
  <si>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</si>
  <si>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</si>
  <si>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</si>
  <si>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</si>
  <si>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</si>
  <si>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</si>
  <si>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</si>
  <si>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</si>
  <si>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</si>
  <si>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</si>
  <si>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</si>
  <si>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</si>
  <si>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</si>
  <si>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</si>
  <si>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</si>
  <si>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</si>
  <si>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</si>
  <si>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</si>
  <si>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</si>
  <si>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</si>
  <si>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</si>
  <si>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</si>
  <si>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</si>
  <si>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</si>
  <si>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</si>
  <si>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</si>
  <si>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</si>
  <si>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</si>
  <si>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</si>
  <si>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</si>
  <si>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</si>
  <si>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</si>
  <si>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</si>
  <si>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</si>
  <si>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</si>
  <si>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</si>
  <si>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</si>
  <si>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</si>
  <si>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</si>
  <si>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</si>
  <si>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</si>
  <si>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</si>
  <si>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</si>
  <si>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</si>
  <si>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</si>
  <si>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</si>
  <si>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</si>
  <si>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</si>
  <si>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</si>
  <si>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</si>
  <si>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</si>
  <si>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</si>
  <si>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</si>
  <si>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</si>
  <si>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</si>
  <si>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</si>
  <si>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</si>
  <si>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</si>
  <si>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</si>
  <si>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</si>
  <si>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</si>
  <si>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</si>
  <si>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</si>
  <si>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</si>
  <si>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</si>
  <si>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</si>
  <si>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</si>
  <si>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</si>
  <si>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</si>
  <si>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</si>
  <si>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</si>
  <si>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</si>
  <si>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</si>
  <si>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</si>
  <si>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</si>
  <si>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</si>
  <si>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</si>
  <si>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</si>
  <si>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</si>
  <si>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</si>
  <si>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</si>
  <si>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</si>
  <si>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</si>
  <si>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</si>
  <si>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</si>
  <si>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</si>
  <si>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</si>
  <si>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</si>
  <si>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</si>
  <si>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</si>
  <si>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</si>
  <si>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</si>
  <si>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</si>
  <si>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</si>
  <si>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</si>
  <si>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</si>
  <si>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</si>
  <si>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</si>
  <si>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</si>
  <si>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</si>
  <si>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</si>
  <si>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</si>
  <si>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</si>
  <si>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</si>
  <si>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</si>
  <si>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</si>
  <si>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</si>
  <si>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</si>
  <si>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</si>
  <si>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</si>
  <si>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</si>
  <si>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</si>
  <si>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</si>
  <si>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</si>
  <si>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</si>
  <si>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</si>
  <si>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</si>
  <si>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</si>
  <si>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</si>
  <si>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</si>
  <si>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</si>
  <si>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</si>
  <si>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</si>
  <si>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</si>
  <si>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</si>
  <si>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</si>
  <si>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</si>
  <si>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</si>
  <si>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</si>
  <si>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</si>
  <si>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</si>
  <si>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</si>
  <si>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</si>
  <si>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</si>
  <si>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</si>
  <si>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</si>
  <si>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</si>
  <si>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</si>
  <si>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</si>
  <si>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</si>
  <si>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</si>
  <si>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</si>
  <si>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</si>
  <si>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</si>
  <si>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</si>
  <si>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</si>
  <si>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</si>
  <si>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</si>
  <si>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</si>
  <si>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</si>
  <si>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</si>
  <si>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</si>
  <si>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</si>
  <si>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</si>
  <si>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</si>
  <si>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</si>
  <si>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</si>
  <si>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</si>
  <si>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</si>
  <si>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</si>
  <si>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</si>
  <si>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</si>
  <si>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</si>
  <si>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</si>
  <si>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</si>
  <si>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</si>
  <si>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</si>
  <si>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</si>
  <si>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</si>
  <si>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</si>
  <si>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</si>
  <si>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</si>
  <si>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</si>
  <si>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</si>
  <si>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</si>
  <si>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</si>
  <si>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</si>
  <si>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</si>
  <si>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</si>
  <si>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</si>
  <si>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</si>
  <si>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</si>
  <si>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</si>
  <si>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</si>
  <si>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</si>
  <si>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</si>
  <si>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</si>
  <si>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</si>
  <si>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</si>
  <si>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</si>
  <si>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</si>
  <si>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</si>
  <si>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</si>
  <si>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</si>
  <si>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</si>
  <si>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</si>
  <si>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</si>
  <si>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</si>
  <si>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</si>
  <si>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</si>
  <si>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</si>
  <si>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</si>
  <si>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</si>
  <si>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</si>
  <si>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</si>
  <si>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</si>
  <si>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</si>
  <si>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</si>
  <si>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</si>
  <si>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</si>
  <si>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</si>
  <si>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</si>
  <si>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</si>
  <si>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</si>
  <si>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</si>
  <si>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</si>
  <si>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</si>
  <si>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</si>
  <si>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</si>
  <si>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</si>
  <si>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</si>
  <si>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</si>
  <si>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</si>
  <si>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</si>
  <si>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</si>
  <si>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</si>
  <si>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</si>
  <si>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</si>
  <si>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</si>
  <si>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</si>
  <si>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</si>
  <si>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</si>
  <si>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</si>
  <si>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</si>
  <si>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</si>
  <si>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</si>
  <si>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</si>
  <si>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</si>
  <si>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</si>
  <si>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</si>
  <si>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</si>
  <si>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</si>
  <si>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</si>
  <si>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</si>
  <si>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</si>
  <si>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</si>
  <si>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</si>
  <si>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</si>
  <si>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</si>
  <si>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</si>
  <si>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</si>
  <si>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</si>
  <si>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</si>
  <si>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</si>
  <si>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</si>
  <si>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</si>
  <si>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</si>
  <si>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</si>
  <si>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</si>
  <si>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</si>
  <si>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</si>
  <si>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</si>
  <si>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</si>
  <si>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</si>
  <si>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</si>
  <si>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</si>
  <si>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</si>
  <si>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</si>
  <si>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</si>
  <si>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</si>
  <si>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</si>
  <si>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</si>
  <si>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</si>
  <si>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</si>
  <si>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</si>
  <si>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</si>
  <si>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</si>
  <si>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</si>
  <si>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</si>
  <si>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</si>
  <si>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</si>
  <si>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</si>
  <si>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</si>
  <si>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</si>
  <si>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</si>
  <si>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</si>
  <si>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</si>
  <si>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</si>
  <si>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</si>
  <si>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</si>
  <si>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</si>
  <si>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</si>
  <si>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</si>
  <si>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</si>
  <si>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</si>
  <si>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</si>
  <si>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</si>
  <si>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</si>
  <si>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</si>
  <si>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</si>
  <si>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</si>
  <si>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</si>
  <si>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</si>
  <si>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</si>
  <si>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</si>
  <si>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</si>
  <si>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</si>
  <si>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</si>
  <si>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</si>
  <si>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</si>
  <si>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</si>
  <si>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</si>
  <si>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</si>
  <si>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</si>
  <si>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</si>
  <si>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</si>
  <si>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</si>
  <si>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</si>
  <si>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</si>
  <si>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</si>
  <si>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</si>
  <si>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</si>
  <si>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</si>
  <si>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</si>
  <si>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</si>
  <si>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</si>
  <si>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</si>
  <si>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</si>
  <si>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</si>
  <si>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</si>
  <si>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</si>
  <si>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</si>
  <si>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</si>
  <si>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</si>
  <si>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</si>
  <si>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</si>
  <si>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</si>
  <si>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</si>
  <si>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</si>
  <si>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</si>
  <si>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</si>
  <si>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</si>
  <si>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</si>
  <si>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</si>
  <si>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</si>
  <si>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</si>
  <si>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</si>
  <si>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</si>
  <si>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</si>
  <si>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</si>
  <si>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</si>
  <si>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</si>
  <si>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</si>
  <si>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</si>
  <si>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</si>
  <si>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</si>
  <si>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</si>
  <si>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</si>
  <si>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</si>
  <si>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</si>
  <si>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</si>
  <si>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</si>
  <si>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</si>
  <si>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</si>
  <si>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</si>
  <si>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</si>
  <si>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</si>
  <si>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</si>
  <si>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</si>
  <si>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</si>
  <si>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</si>
  <si>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</si>
  <si>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</si>
  <si>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</si>
  <si>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</si>
  <si>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</si>
  <si>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</si>
  <si>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</si>
  <si>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</si>
  <si>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</si>
  <si>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</si>
  <si>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</si>
  <si>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</si>
  <si>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</si>
  <si>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</si>
  <si>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</si>
  <si>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</si>
  <si>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</si>
  <si>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</si>
  <si>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</si>
  <si>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</si>
  <si>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</si>
  <si>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</si>
  <si>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</si>
  <si>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</si>
  <si>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</si>
  <si>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</si>
  <si>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</si>
  <si>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</si>
  <si>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</si>
  <si>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</si>
  <si>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</si>
  <si>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</si>
  <si>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</si>
  <si>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</si>
  <si>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</si>
  <si>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</si>
  <si>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</si>
  <si>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</si>
  <si>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</si>
  <si>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</si>
  <si>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</si>
  <si>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</si>
  <si>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</si>
  <si>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</si>
  <si>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</si>
  <si>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</si>
  <si>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</si>
  <si>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</si>
  <si>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</si>
  <si>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</si>
  <si>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</si>
  <si>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</si>
  <si>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</si>
  <si>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</si>
  <si>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</si>
  <si>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</si>
  <si>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</si>
  <si>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</si>
  <si>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</si>
  <si>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</si>
  <si>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</si>
  <si>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</si>
  <si>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</si>
  <si>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</si>
  <si>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</si>
  <si>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</si>
  <si>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</si>
  <si>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</si>
  <si>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</si>
  <si>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</si>
  <si>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</si>
  <si>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</si>
  <si>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</si>
  <si>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</si>
  <si>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</si>
  <si>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</si>
  <si>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</si>
  <si>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</si>
  <si>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</si>
  <si>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</si>
  <si>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</si>
  <si>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</si>
  <si>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</si>
  <si>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</si>
  <si>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</si>
  <si>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</si>
  <si>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</si>
  <si>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</si>
  <si>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</si>
  <si>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</si>
  <si>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</si>
  <si>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</si>
  <si>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</si>
  <si>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</si>
  <si>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</si>
  <si>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</si>
  <si>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</si>
  <si>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</si>
  <si>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</si>
  <si>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</si>
  <si>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</si>
  <si>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</si>
  <si>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</si>
  <si>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</si>
  <si>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</si>
  <si>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</si>
  <si>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</si>
  <si>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</si>
  <si>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</si>
  <si>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</si>
  <si>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</si>
  <si>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</si>
  <si>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</si>
  <si>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</si>
  <si>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</si>
  <si>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</si>
  <si>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</si>
  <si>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</si>
  <si>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</si>
  <si>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</si>
  <si>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</si>
  <si>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</si>
  <si>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</si>
  <si>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</si>
  <si>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</si>
  <si>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</si>
  <si>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</si>
  <si>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</si>
  <si>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</si>
  <si>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</si>
  <si>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</si>
  <si>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</si>
  <si>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</si>
  <si>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</si>
  <si>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</si>
  <si>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</si>
  <si>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</si>
  <si>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</si>
  <si>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</si>
  <si>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</si>
  <si>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</si>
  <si>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</si>
  <si>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</si>
  <si>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</si>
  <si>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</si>
  <si>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</si>
  <si>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</si>
  <si>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</si>
  <si>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</si>
  <si>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</si>
  <si>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</si>
  <si>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</si>
  <si>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</si>
  <si>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</si>
  <si>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</si>
  <si>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</si>
  <si>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</si>
  <si>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</si>
  <si>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</si>
  <si>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</si>
  <si>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</si>
  <si>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</si>
  <si>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</si>
  <si>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</si>
  <si>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</si>
  <si>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</si>
  <si>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</si>
  <si>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</si>
  <si>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</si>
  <si>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</si>
  <si>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</si>
  <si>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</si>
  <si>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</si>
  <si>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</si>
  <si>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</si>
  <si>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</si>
  <si>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</si>
  <si>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</si>
  <si>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</si>
  <si>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</si>
  <si>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</si>
  <si>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</si>
  <si>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</si>
  <si>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</si>
  <si>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</si>
  <si>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</si>
  <si>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</si>
  <si>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</si>
  <si>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</si>
  <si>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</si>
  <si>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</si>
  <si>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</si>
  <si>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</si>
  <si>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</si>
  <si>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</si>
  <si>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</si>
  <si>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</si>
  <si>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</si>
  <si>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</si>
  <si>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</si>
  <si>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</si>
  <si>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</si>
  <si>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</si>
  <si>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</si>
  <si>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</si>
  <si>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</si>
  <si>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</si>
  <si>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</si>
  <si>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</si>
  <si>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</si>
  <si>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</si>
  <si>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</si>
  <si>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</si>
  <si>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</si>
  <si>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</si>
  <si>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</si>
  <si>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</si>
  <si>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</si>
  <si>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</si>
  <si>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</si>
  <si>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</si>
  <si>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</si>
  <si>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</si>
  <si>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</si>
  <si>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</si>
  <si>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</si>
  <si>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</si>
  <si>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</si>
  <si>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</si>
  <si>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</si>
  <si>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</si>
  <si>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</si>
  <si>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</si>
  <si>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</si>
  <si>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</si>
  <si>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</si>
  <si>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</si>
  <si>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</si>
  <si>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</si>
  <si>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</si>
  <si>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</si>
  <si>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</si>
  <si>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</si>
  <si>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</si>
  <si>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</si>
  <si>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</si>
  <si>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</si>
  <si>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</si>
  <si>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</si>
  <si>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</si>
  <si>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</si>
  <si>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</si>
  <si>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</si>
  <si>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</si>
  <si>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</si>
  <si>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</si>
  <si>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</si>
  <si>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</si>
  <si>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</si>
  <si>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</si>
  <si>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</si>
  <si>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</si>
  <si>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</si>
  <si>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</si>
  <si>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</si>
  <si>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</si>
  <si>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</si>
  <si>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</si>
  <si>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</si>
  <si>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</si>
  <si>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</si>
  <si>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</si>
  <si>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</si>
  <si>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</si>
  <si>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</si>
  <si>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</si>
  <si>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</si>
  <si>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</si>
  <si>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</si>
  <si>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</si>
  <si>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</si>
  <si>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</si>
  <si>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</si>
  <si>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</si>
  <si>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</si>
  <si>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</si>
  <si>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</si>
  <si>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</si>
  <si>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</si>
  <si>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</si>
  <si>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</si>
  <si>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</si>
  <si>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</si>
  <si>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</si>
  <si>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</si>
  <si>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</si>
  <si>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</si>
  <si>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</si>
  <si>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</si>
  <si>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</si>
  <si>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</si>
  <si>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</si>
  <si>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</si>
  <si>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</si>
  <si>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</si>
  <si>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</si>
  <si>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</si>
  <si>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</si>
  <si>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</si>
  <si>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</si>
  <si>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</si>
  <si>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</si>
  <si>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</si>
  <si>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</si>
  <si>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</si>
  <si>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</si>
  <si>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</si>
  <si>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</si>
  <si>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</si>
  <si>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</si>
  <si>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</si>
  <si>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</si>
  <si>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</si>
  <si>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</si>
  <si>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</si>
  <si>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</si>
  <si>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</si>
  <si>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</si>
  <si>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</si>
  <si>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</si>
  <si>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</si>
  <si>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</si>
  <si>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</si>
  <si>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</si>
  <si>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</si>
  <si>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</si>
  <si>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</si>
  <si>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</si>
  <si>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</si>
  <si>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</si>
  <si>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</si>
  <si>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</si>
  <si>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</si>
  <si>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</si>
  <si>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</si>
  <si>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</si>
  <si>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</si>
  <si>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</si>
  <si>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</si>
  <si>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</si>
  <si>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</si>
  <si>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</si>
  <si>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</si>
  <si>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</si>
  <si>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</si>
  <si>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</si>
  <si>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</si>
  <si>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</si>
  <si>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</si>
  <si>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</si>
  <si>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</si>
  <si>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</si>
  <si>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</si>
  <si>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</si>
  <si>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</si>
  <si>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</si>
  <si>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</si>
  <si>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</si>
  <si>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</si>
  <si>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</si>
  <si>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</si>
  <si>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</si>
  <si>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</si>
  <si>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</si>
  <si>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</si>
  <si>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</si>
  <si>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</si>
  <si>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</si>
  <si>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</si>
  <si>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</si>
  <si>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</si>
  <si>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</si>
  <si>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</si>
  <si>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</si>
  <si>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</si>
  <si>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</si>
  <si>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</si>
  <si>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</si>
  <si>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</si>
  <si>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</si>
  <si>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</si>
  <si>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</si>
  <si>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</si>
  <si>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</si>
  <si>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</si>
  <si>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</si>
  <si>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</si>
  <si>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</si>
  <si>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</si>
  <si>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</si>
  <si>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</si>
  <si>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</si>
  <si>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</si>
  <si>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</si>
  <si>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</si>
  <si>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</si>
  <si>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</si>
  <si>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</si>
  <si>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</si>
  <si>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</si>
  <si>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</si>
  <si>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</si>
  <si>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</si>
  <si>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</si>
  <si>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</si>
  <si>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</si>
  <si>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</si>
  <si>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</si>
  <si>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</si>
  <si>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</si>
  <si>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</si>
  <si>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</si>
  <si>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</si>
  <si>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</si>
  <si>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</si>
  <si>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</si>
  <si>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</si>
  <si>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</si>
  <si>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</si>
  <si>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</si>
  <si>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</si>
  <si>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</si>
  <si>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</si>
  <si>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</si>
  <si>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</si>
  <si>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</si>
  <si>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</si>
  <si>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</si>
  <si>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</si>
  <si>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</si>
  <si>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</si>
  <si>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</si>
  <si>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</si>
  <si>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</si>
  <si>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</si>
  <si>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</si>
  <si>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</si>
  <si>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</si>
  <si>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</si>
  <si>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</si>
  <si>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</si>
  <si>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</si>
  <si>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</si>
  <si>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</si>
  <si>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</si>
  <si>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</si>
  <si>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</si>
  <si>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</si>
  <si>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</si>
  <si>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</si>
  <si>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</si>
  <si>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</si>
  <si>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</si>
  <si>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</si>
  <si>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</si>
  <si>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</si>
  <si>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</si>
  <si>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</si>
  <si>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</si>
  <si>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</si>
  <si>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</si>
  <si>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</si>
  <si>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</si>
  <si>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</si>
  <si>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</si>
  <si>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</si>
  <si>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</si>
  <si>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</si>
  <si>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</si>
  <si>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</si>
  <si>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</si>
  <si>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</si>
  <si>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</si>
  <si>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</si>
  <si>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</si>
  <si>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</si>
  <si>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</si>
  <si>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</si>
  <si>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</si>
  <si>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</si>
  <si>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</si>
  <si>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</si>
  <si>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</si>
  <si>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</si>
  <si>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</si>
  <si>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</si>
  <si>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</si>
  <si>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</si>
  <si>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</si>
  <si>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</si>
  <si>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</si>
  <si>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</si>
  <si>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</si>
  <si>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</si>
  <si>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</si>
  <si>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</si>
  <si>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</si>
  <si>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</si>
  <si>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</si>
  <si>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</si>
  <si>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</si>
  <si>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</si>
  <si>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</si>
  <si>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</si>
  <si>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</si>
  <si>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</si>
  <si>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</si>
  <si>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</si>
  <si>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</si>
  <si>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</si>
  <si>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</si>
  <si>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</si>
  <si>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</si>
  <si>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</si>
  <si>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</si>
  <si>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</si>
  <si>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</si>
  <si>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</si>
  <si>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</si>
  <si>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</si>
  <si>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</si>
  <si>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</si>
  <si>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</si>
  <si>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</si>
  <si>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</si>
  <si>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</si>
  <si>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</si>
  <si>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</si>
  <si>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</si>
  <si>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</si>
  <si>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</si>
  <si>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</si>
  <si>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</si>
  <si>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</si>
  <si>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</si>
  <si>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</si>
  <si>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</si>
  <si>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</si>
  <si>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</si>
  <si>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</si>
  <si>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</si>
  <si>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</si>
  <si>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</si>
  <si>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</si>
  <si>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</si>
  <si>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</si>
  <si>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</si>
  <si>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</si>
  <si>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</si>
  <si>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</si>
  <si>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</si>
  <si>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</si>
  <si>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</si>
  <si>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</si>
  <si>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</si>
  <si>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</si>
  <si>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</si>
  <si>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</si>
  <si>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</si>
  <si>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</si>
  <si>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</si>
  <si>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</si>
  <si>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</si>
  <si>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</si>
  <si>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</si>
  <si>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</si>
  <si>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</si>
  <si>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</si>
  <si>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</si>
  <si>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</si>
  <si>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</si>
  <si>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</si>
  <si>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</si>
  <si>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</si>
  <si>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</si>
  <si>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</si>
  <si>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</si>
  <si>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</si>
  <si>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</si>
  <si>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</si>
  <si>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</si>
  <si>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</si>
  <si>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</si>
  <si>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</si>
  <si>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</si>
  <si>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</si>
  <si>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</si>
  <si>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</si>
  <si>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</si>
  <si>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</si>
  <si>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</si>
  <si>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</si>
  <si>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</si>
  <si>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</si>
  <si>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</si>
  <si>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</si>
  <si>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</si>
  <si>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</si>
  <si>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</si>
  <si>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</si>
  <si>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</si>
  <si>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</si>
  <si>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</si>
  <si>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</si>
  <si>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</si>
  <si>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</si>
  <si>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</si>
  <si>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</si>
  <si>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</si>
  <si>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</si>
  <si>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</si>
  <si>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</si>
  <si>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</si>
  <si>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</si>
  <si>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</si>
  <si>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</si>
  <si>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</si>
  <si>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</si>
  <si>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</si>
  <si>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</si>
  <si>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</si>
  <si>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</si>
  <si>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</si>
  <si>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</si>
  <si>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</si>
  <si>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</si>
  <si>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</si>
  <si>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</si>
  <si>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</si>
  <si>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</si>
  <si>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</si>
  <si>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</si>
  <si>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</si>
  <si>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</si>
  <si>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</si>
  <si>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</si>
  <si>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</si>
  <si>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</si>
  <si>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</si>
  <si>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</si>
  <si>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</si>
  <si>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</si>
  <si>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</si>
  <si>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</si>
  <si>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</si>
  <si>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</si>
  <si>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</si>
  <si>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</si>
  <si>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</si>
  <si>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</si>
  <si>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</si>
  <si>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</si>
  <si>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</si>
  <si>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</si>
  <si>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</si>
  <si>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</si>
  <si>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</si>
  <si>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</si>
  <si>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</si>
  <si>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</si>
  <si>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</si>
  <si>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</si>
  <si>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</si>
  <si>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</si>
  <si>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</si>
  <si>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</si>
  <si>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</si>
  <si>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</si>
  <si>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</si>
  <si>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</si>
  <si>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</si>
  <si>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</si>
  <si>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</si>
  <si>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</si>
  <si>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</si>
  <si>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</si>
  <si>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</si>
  <si>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</si>
  <si>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</si>
  <si>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</si>
  <si>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</si>
  <si>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</si>
  <si>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</si>
  <si>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</si>
  <si>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</si>
  <si>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</si>
  <si>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</si>
  <si>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</si>
  <si>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</si>
  <si>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</si>
  <si>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</si>
  <si>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</si>
  <si>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</si>
  <si>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</si>
  <si>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</si>
  <si>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</si>
  <si>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</si>
  <si>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</si>
  <si>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</si>
  <si>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</si>
  <si>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</si>
  <si>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</si>
  <si>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</si>
  <si>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</si>
  <si>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</si>
  <si>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</si>
  <si>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</si>
  <si>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</si>
  <si>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</si>
  <si>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</si>
  <si>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</si>
  <si>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</si>
  <si>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</si>
  <si>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</si>
  <si>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</si>
  <si>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</si>
  <si>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</si>
  <si>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</si>
  <si>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</si>
  <si>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</si>
  <si>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</si>
  <si>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</si>
  <si>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</si>
  <si>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</si>
  <si>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</si>
  <si>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</si>
  <si>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</si>
  <si>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</si>
  <si>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</si>
  <si>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</si>
  <si>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</si>
  <si>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</si>
  <si>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</si>
  <si>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</si>
  <si>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</si>
  <si>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</si>
  <si>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</si>
  <si>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</si>
  <si>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</si>
  <si>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</si>
  <si>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</si>
  <si>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</si>
  <si>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</si>
  <si>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</si>
  <si>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</si>
  <si>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</si>
  <si>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</si>
  <si>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</si>
  <si>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</si>
  <si>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</si>
  <si>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</si>
  <si>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</si>
  <si>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</si>
  <si>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</si>
  <si>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</si>
  <si>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</si>
  <si>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</si>
  <si>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</si>
  <si>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</si>
  <si>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</si>
  <si>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</si>
  <si>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</si>
  <si>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</si>
  <si>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</si>
  <si>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</si>
  <si>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</si>
  <si>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</si>
  <si>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</si>
  <si>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</si>
  <si>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</si>
  <si>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</si>
  <si>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</si>
  <si>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</si>
  <si>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</si>
  <si>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</si>
  <si>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</si>
  <si>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</si>
  <si>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</si>
  <si>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</si>
  <si>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</si>
  <si>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</si>
  <si>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</si>
  <si>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</si>
  <si>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</si>
  <si>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</si>
  <si>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</si>
  <si>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</si>
  <si>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</si>
  <si>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</si>
  <si>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</si>
  <si>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</si>
  <si>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</si>
  <si>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</si>
  <si>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</si>
  <si>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</si>
  <si>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</si>
  <si>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</si>
  <si>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</si>
  <si>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</si>
  <si>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</si>
  <si>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</si>
  <si>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</si>
  <si>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</si>
  <si>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</si>
  <si>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</si>
  <si>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</si>
  <si>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</si>
  <si>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</si>
  <si>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</si>
  <si>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</si>
  <si>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</si>
  <si>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</si>
  <si>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</si>
  <si>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</si>
  <si>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</si>
  <si>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</si>
  <si>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</si>
  <si>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</si>
  <si>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</si>
  <si>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</si>
  <si>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</si>
  <si>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</si>
  <si>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</si>
  <si>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</si>
  <si>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</si>
  <si>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</si>
  <si>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</si>
  <si>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</si>
  <si>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</si>
  <si>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</si>
  <si>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</si>
  <si>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</si>
  <si>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</si>
  <si>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</si>
  <si>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</si>
  <si>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</si>
  <si>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</si>
  <si>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</si>
  <si>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</si>
  <si>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</si>
  <si>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</si>
  <si>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</si>
  <si>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</si>
  <si>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</si>
  <si>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</si>
  <si>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</si>
  <si>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</si>
  <si>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</si>
  <si>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</si>
  <si>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</si>
  <si>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</si>
  <si>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</si>
  <si>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</si>
  <si>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</si>
  <si>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</si>
  <si>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</si>
  <si>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</si>
  <si>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</si>
  <si>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</si>
  <si>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</si>
  <si>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</si>
  <si>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</si>
  <si>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</si>
  <si>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</si>
  <si>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</si>
  <si>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</si>
  <si>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</si>
  <si>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</si>
  <si>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</si>
  <si>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</si>
  <si>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</si>
  <si>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</si>
  <si>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</si>
  <si>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</si>
  <si>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</si>
  <si>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</si>
  <si>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</si>
  <si>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</si>
  <si>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</si>
  <si>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</si>
  <si>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</si>
  <si>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</si>
  <si>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</si>
  <si>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</si>
  <si>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</si>
  <si>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</si>
  <si>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</si>
  <si>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</si>
  <si>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</si>
  <si>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</si>
  <si>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</si>
  <si>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</si>
  <si>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</si>
  <si>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</si>
  <si>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</si>
  <si>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</si>
  <si>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</si>
  <si>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</si>
  <si>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</si>
  <si>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</si>
  <si>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</si>
  <si>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</si>
  <si>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</si>
  <si>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</si>
  <si>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</si>
  <si>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</si>
  <si>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</si>
  <si>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</si>
  <si>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</si>
  <si>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</si>
  <si>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</si>
  <si>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</si>
  <si>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</si>
  <si>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</si>
  <si>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</si>
  <si>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</si>
  <si>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</si>
  <si>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</si>
  <si>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</si>
  <si>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</si>
  <si>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</si>
  <si>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</si>
  <si>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</si>
  <si>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</si>
  <si>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</si>
  <si>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</si>
  <si>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</si>
  <si>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</si>
  <si>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</si>
  <si>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</si>
  <si>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</si>
  <si>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</si>
  <si>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</si>
  <si>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</si>
  <si>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</si>
  <si>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</si>
  <si>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</si>
  <si>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</si>
  <si>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</si>
  <si>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</si>
  <si>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</si>
  <si>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</si>
  <si>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</si>
  <si>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</si>
  <si>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</si>
  <si>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</si>
  <si>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</si>
  <si>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</si>
  <si>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</si>
  <si>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</si>
  <si>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</si>
  <si>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</si>
  <si>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</si>
  <si>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</si>
  <si>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</si>
  <si>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</si>
  <si>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</si>
  <si>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</si>
  <si>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</si>
  <si>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</si>
  <si>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</si>
  <si>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</si>
  <si>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</si>
  <si>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</si>
  <si>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</si>
  <si>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</si>
  <si>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</si>
  <si>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</si>
  <si>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</si>
  <si>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</si>
  <si>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</si>
  <si>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</si>
  <si>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</si>
  <si>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</si>
  <si>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</si>
  <si>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</si>
  <si>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</si>
  <si>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</si>
  <si>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</si>
  <si>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</si>
  <si>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</si>
  <si>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</si>
  <si>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</si>
  <si>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</si>
  <si>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</si>
  <si>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</si>
  <si>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</si>
  <si>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</si>
  <si>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</si>
  <si>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</si>
  <si>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</si>
  <si>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</si>
  <si>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</si>
  <si>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</si>
  <si>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</si>
  <si>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</si>
  <si>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</si>
  <si>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</si>
  <si>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</si>
  <si>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</si>
  <si>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</si>
  <si>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</si>
  <si>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</si>
  <si>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</si>
  <si>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</si>
  <si>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</si>
  <si>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</si>
  <si>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</si>
  <si>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</si>
  <si>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</si>
  <si>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</si>
  <si>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</si>
  <si>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</si>
  <si>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</si>
  <si>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</si>
  <si>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</si>
  <si>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</si>
  <si>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</si>
  <si>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</si>
  <si>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</si>
  <si>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</si>
  <si>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</si>
  <si>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</si>
  <si>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</si>
  <si>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</si>
  <si>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</si>
  <si>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</si>
  <si>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</si>
  <si>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</si>
  <si>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</si>
  <si>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</si>
  <si>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</si>
  <si>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</si>
  <si>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</si>
  <si>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</si>
  <si>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</si>
  <si>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</si>
  <si>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</si>
  <si>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</si>
  <si>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</si>
  <si>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</si>
  <si>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</si>
  <si>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</si>
  <si>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</si>
  <si>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</si>
  <si>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</si>
  <si>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</si>
  <si>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</si>
  <si>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</si>
  <si>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</si>
  <si>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</si>
  <si>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</si>
  <si>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</si>
  <si>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</si>
  <si>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</si>
  <si>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</si>
  <si>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</si>
  <si>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</si>
  <si>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</si>
  <si>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</si>
  <si>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</si>
  <si>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</si>
  <si>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</si>
  <si>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</si>
  <si>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</si>
  <si>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</si>
  <si>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</si>
  <si>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</si>
  <si>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</si>
  <si>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</si>
  <si>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</si>
  <si>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</si>
  <si>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</si>
  <si>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</si>
  <si>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</si>
  <si>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</si>
  <si>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</si>
  <si>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</si>
  <si>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</si>
  <si>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</si>
  <si>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</si>
  <si>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</si>
  <si>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</si>
  <si>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</si>
  <si>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</si>
  <si>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</si>
  <si>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</si>
  <si>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</si>
  <si>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</si>
  <si>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</si>
  <si>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</si>
  <si>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</si>
  <si>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</si>
  <si>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</si>
  <si>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</si>
  <si>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</si>
  <si>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</si>
  <si>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</si>
  <si>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</si>
  <si>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</si>
  <si>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</si>
  <si>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</si>
  <si>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</si>
  <si>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</si>
  <si>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</si>
  <si>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</si>
  <si>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</si>
  <si>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</si>
  <si>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</si>
  <si>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</si>
  <si>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</si>
  <si>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</si>
  <si>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</si>
  <si>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</si>
  <si>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</si>
  <si>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</si>
  <si>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</si>
  <si>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</si>
  <si>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</si>
  <si>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</si>
  <si>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</si>
  <si>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</si>
  <si>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</si>
  <si>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</si>
  <si>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</si>
  <si>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</si>
  <si>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</si>
  <si>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</si>
  <si>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</si>
  <si>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</si>
  <si>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</si>
  <si>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</si>
  <si>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</si>
  <si>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</si>
  <si>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</si>
  <si>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</si>
  <si>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</si>
  <si>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</si>
  <si>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</si>
  <si>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</si>
  <si>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</si>
  <si>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</si>
  <si>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</si>
  <si>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</si>
  <si>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</si>
  <si>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</si>
  <si>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</si>
  <si>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</si>
  <si>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</si>
  <si>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</si>
  <si>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</si>
  <si>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</si>
  <si>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</si>
  <si>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</si>
  <si>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</si>
  <si>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</si>
  <si>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</si>
  <si>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</si>
  <si>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</si>
  <si>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</si>
  <si>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</si>
  <si>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</si>
  <si>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</si>
  <si>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</si>
  <si>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</si>
  <si>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</si>
  <si>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</si>
  <si>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</si>
  <si>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</si>
  <si>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</si>
  <si>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</si>
  <si>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</si>
  <si>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</si>
  <si>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</si>
  <si>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</si>
  <si>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</si>
  <si>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</si>
  <si>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</si>
  <si>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</si>
  <si>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</si>
  <si>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</si>
  <si>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</si>
  <si>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</si>
  <si>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</si>
  <si>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</si>
  <si>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</si>
  <si>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</si>
  <si>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</si>
  <si>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</si>
  <si>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</si>
  <si>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</si>
  <si>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</si>
  <si>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</si>
  <si>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</si>
  <si>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</si>
  <si>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</si>
  <si>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</si>
  <si>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</si>
  <si>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</si>
  <si>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</si>
  <si>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</si>
  <si>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</si>
  <si>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</si>
  <si>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</si>
  <si>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</si>
  <si>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</si>
  <si>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</si>
  <si>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</si>
  <si>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</si>
  <si>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</si>
  <si>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</si>
  <si>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</si>
  <si>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</si>
  <si>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</si>
  <si>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</si>
  <si>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</si>
  <si>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</si>
  <si>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</si>
  <si>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</si>
  <si>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</si>
  <si>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</si>
  <si>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</si>
  <si>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</si>
  <si>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</si>
  <si>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</si>
  <si>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</si>
  <si>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</si>
  <si>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</si>
  <si>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</si>
  <si>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</si>
  <si>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</si>
  <si>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</si>
  <si>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</si>
  <si>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</si>
  <si>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</si>
  <si>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</si>
  <si>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</si>
  <si>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</si>
  <si>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</si>
  <si>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</si>
  <si>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</si>
  <si>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</si>
  <si>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</si>
  <si>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</si>
  <si>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</si>
  <si>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</si>
  <si>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</si>
  <si>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</si>
  <si>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</si>
  <si>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</si>
  <si>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</si>
  <si>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</si>
  <si>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</si>
  <si>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</si>
  <si>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</si>
  <si>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</si>
  <si>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</si>
  <si>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</si>
  <si>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</si>
  <si>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</si>
  <si>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</si>
  <si>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</si>
  <si>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</si>
  <si>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</si>
  <si>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</si>
  <si>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</si>
  <si>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</si>
  <si>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</si>
  <si>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</si>
  <si>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</si>
  <si>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</si>
  <si>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</si>
  <si>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</si>
  <si>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</si>
  <si>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</si>
  <si>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</si>
  <si>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</si>
  <si>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</si>
  <si>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</si>
  <si>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</si>
  <si>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</si>
  <si>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</si>
  <si>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</si>
  <si>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</si>
  <si>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</si>
  <si>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</si>
  <si>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</si>
  <si>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</si>
  <si>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</si>
  <si>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</si>
  <si>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</si>
  <si>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</si>
  <si>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</si>
  <si>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</si>
  <si>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</si>
  <si>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</si>
  <si>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</si>
  <si>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</si>
  <si>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</si>
  <si>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</si>
  <si>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</si>
  <si>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</si>
  <si>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</si>
  <si>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</si>
  <si>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</si>
  <si>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</si>
  <si>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</si>
  <si>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</si>
  <si>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</si>
  <si>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</si>
  <si>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</si>
  <si>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</si>
  <si>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</si>
  <si>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</si>
  <si>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</si>
  <si>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</si>
  <si>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</si>
  <si>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</si>
  <si>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</si>
  <si>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</si>
  <si>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</si>
  <si>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</si>
  <si>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</si>
  <si>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</si>
  <si>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</si>
  <si>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</si>
  <si>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</si>
  <si>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</si>
  <si>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</si>
  <si>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</si>
  <si>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</si>
  <si>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</si>
  <si>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</si>
  <si>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</si>
  <si>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</si>
  <si>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</si>
  <si>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</si>
  <si>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</si>
  <si>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</si>
  <si>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</si>
  <si>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</si>
  <si>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</si>
  <si>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</si>
  <si>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</si>
  <si>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</si>
  <si>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</si>
  <si>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</si>
  <si>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</si>
  <si>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</si>
  <si>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</si>
  <si>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</si>
  <si>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</si>
  <si>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</si>
  <si>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</si>
  <si>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</si>
  <si>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</si>
  <si>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</si>
  <si>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</si>
  <si>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</si>
  <si>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</si>
  <si>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</si>
  <si>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</si>
  <si>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</si>
  <si>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</si>
  <si>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</si>
  <si>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</si>
  <si>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</si>
  <si>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</si>
  <si>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</si>
  <si>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</si>
  <si>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</si>
  <si>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</si>
  <si>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</si>
  <si>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</si>
  <si>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</si>
  <si>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</si>
  <si>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</si>
  <si>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</si>
  <si>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</si>
  <si>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</si>
  <si>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</si>
  <si>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</si>
  <si>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</si>
  <si>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</si>
  <si>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</si>
  <si>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</si>
  <si>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</si>
  <si>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</si>
  <si>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</si>
  <si>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</si>
  <si>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</si>
  <si>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</si>
  <si>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</si>
  <si>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</si>
  <si>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</si>
  <si>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</si>
  <si>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</si>
  <si>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</si>
  <si>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</si>
  <si>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</si>
  <si>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</si>
  <si>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</si>
  <si>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</si>
  <si>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</si>
  <si>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</si>
  <si>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</si>
  <si>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</si>
  <si>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</si>
  <si>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</si>
  <si>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</si>
  <si>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</si>
  <si>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</si>
  <si>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</si>
  <si>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</si>
  <si>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</si>
  <si>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</si>
  <si>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</si>
  <si>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</si>
  <si>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</si>
  <si>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</si>
  <si>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</si>
  <si>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</si>
  <si>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</si>
  <si>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</si>
  <si>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</si>
  <si>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</si>
  <si>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</si>
  <si>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</si>
  <si>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</si>
  <si>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</si>
  <si>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</si>
  <si>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</si>
  <si>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</si>
  <si>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</si>
  <si>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</si>
  <si>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</si>
  <si>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</si>
  <si>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</si>
  <si>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</si>
  <si>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</si>
  <si>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</si>
  <si>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</si>
  <si>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</si>
  <si>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</si>
  <si>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</si>
  <si>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</si>
  <si>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</si>
  <si>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</si>
  <si>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</si>
  <si>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</si>
  <si>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</si>
  <si>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</si>
  <si>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</si>
  <si>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</si>
  <si>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</si>
  <si>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</si>
  <si>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</si>
  <si>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</si>
  <si>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</si>
  <si>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</si>
  <si>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</si>
  <si>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</si>
  <si>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</si>
  <si>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</si>
  <si>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</si>
  <si>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</si>
  <si>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</si>
  <si>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</si>
  <si>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</si>
  <si>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</si>
  <si>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</si>
  <si>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</si>
  <si>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</si>
  <si>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</si>
  <si>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</si>
  <si>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</si>
  <si>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</si>
  <si>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</si>
  <si>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</si>
  <si>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</si>
  <si>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</si>
  <si>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</si>
  <si>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</si>
  <si>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</si>
  <si>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</si>
  <si>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</si>
  <si>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</si>
  <si>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</si>
  <si>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</si>
  <si>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</si>
  <si>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</si>
  <si>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</si>
  <si>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</si>
  <si>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</si>
  <si>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</si>
  <si>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</si>
  <si>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</si>
  <si>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</si>
  <si>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</si>
  <si>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</si>
  <si>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</si>
  <si>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</si>
  <si>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</si>
  <si>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</si>
  <si>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</si>
  <si>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</si>
  <si>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</si>
  <si>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</si>
  <si>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</si>
  <si>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</si>
  <si>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</si>
  <si>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</si>
  <si>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</si>
  <si>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</si>
  <si>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</si>
  <si>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</si>
  <si>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</si>
  <si>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</si>
  <si>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</si>
  <si>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</si>
  <si>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</si>
  <si>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</si>
  <si>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</si>
  <si>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</si>
  <si>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</si>
  <si>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</si>
  <si>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</si>
  <si>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</si>
  <si>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</si>
  <si>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</si>
  <si>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</si>
  <si>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</si>
  <si>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</si>
  <si>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</si>
  <si>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</si>
  <si>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</si>
  <si>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</si>
  <si>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</si>
  <si>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</si>
  <si>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</si>
  <si>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</si>
  <si>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</si>
  <si>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</si>
  <si>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</si>
  <si>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</si>
  <si>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</si>
  <si>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</si>
  <si>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</si>
  <si>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</si>
  <si>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</si>
  <si>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</si>
  <si>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</si>
  <si>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</si>
  <si>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</si>
  <si>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</si>
  <si>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</si>
  <si>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</si>
  <si>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</si>
  <si>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</si>
  <si>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</si>
  <si>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</si>
  <si>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</si>
  <si>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</si>
  <si>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</si>
  <si>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</si>
  <si>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</si>
  <si>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</si>
  <si>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</si>
  <si>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</si>
  <si>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</si>
  <si>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</si>
  <si>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</si>
  <si>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</si>
  <si>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</si>
  <si>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</si>
  <si>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</si>
  <si>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</si>
  <si>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</si>
  <si>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</si>
  <si>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</si>
  <si>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</si>
  <si>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</si>
  <si>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</si>
  <si>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</si>
  <si>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</si>
  <si>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</si>
  <si>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</si>
  <si>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</si>
  <si>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</si>
  <si>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</si>
  <si>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</si>
  <si>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</si>
  <si>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</si>
  <si>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</si>
  <si>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</si>
  <si>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</si>
  <si>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</si>
  <si>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</si>
  <si>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</si>
  <si>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</si>
  <si>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</si>
  <si>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</si>
  <si>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</si>
  <si>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</si>
  <si>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</si>
  <si>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</si>
  <si>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</si>
  <si>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</si>
  <si>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</si>
  <si>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</si>
  <si>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</si>
  <si>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</si>
  <si>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</si>
  <si>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</si>
  <si>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</si>
  <si>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</si>
  <si>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</si>
  <si>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</si>
  <si>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</si>
  <si>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</si>
  <si>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</si>
  <si>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</si>
  <si>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</si>
  <si>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</si>
  <si>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</si>
  <si>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</si>
  <si>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</si>
  <si>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</si>
  <si>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</si>
  <si>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</si>
  <si>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</si>
  <si>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</si>
  <si>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</si>
  <si>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</si>
  <si>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</si>
  <si>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</si>
  <si>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</si>
  <si>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</si>
  <si>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</si>
  <si>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</si>
  <si>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</si>
  <si>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</si>
  <si>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</si>
  <si>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</si>
  <si>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</si>
  <si>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</si>
  <si>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</si>
  <si>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</si>
  <si>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</si>
  <si>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</si>
  <si>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</si>
  <si>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</si>
  <si>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</si>
  <si>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</si>
  <si>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</si>
  <si>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</si>
  <si>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</si>
  <si>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</si>
  <si>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</si>
  <si>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</si>
  <si>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</si>
  <si>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</si>
  <si>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</si>
  <si>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</si>
  <si>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</si>
  <si>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</si>
  <si>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</si>
  <si>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</si>
  <si>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</si>
  <si>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</si>
  <si>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</si>
  <si>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</si>
  <si>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</si>
  <si>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</si>
  <si>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</si>
  <si>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</si>
  <si>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</si>
  <si>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</si>
  <si>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</si>
  <si>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</si>
  <si>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</si>
  <si>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</si>
  <si>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</si>
  <si>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</si>
  <si>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</si>
  <si>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</si>
  <si>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</si>
  <si>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</si>
  <si>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</si>
  <si>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</si>
  <si>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</si>
  <si>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</si>
  <si>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</si>
  <si>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</si>
  <si>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</si>
  <si>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</si>
  <si>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</si>
  <si>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</si>
  <si>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</si>
  <si>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</si>
  <si>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</si>
  <si>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</si>
  <si>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</si>
  <si>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</si>
  <si>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</si>
  <si>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</si>
  <si>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</si>
  <si>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</si>
  <si>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</si>
  <si>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</si>
  <si>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</si>
  <si>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</si>
  <si>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</si>
  <si>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</si>
  <si>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</si>
  <si>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</si>
  <si>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</si>
  <si>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</si>
  <si>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</si>
  <si>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</si>
  <si>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</si>
  <si>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</si>
  <si>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</si>
  <si>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</si>
  <si>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</si>
  <si>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</si>
  <si>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</si>
  <si>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</si>
  <si>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</si>
  <si>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</si>
  <si>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</si>
  <si>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</si>
  <si>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</si>
  <si>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</si>
  <si>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</si>
  <si>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</si>
  <si>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</si>
  <si>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</si>
  <si>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</si>
  <si>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</si>
  <si>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</si>
  <si>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</si>
  <si>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</si>
  <si>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</si>
  <si>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</si>
  <si>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</si>
  <si>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</si>
  <si>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</si>
  <si>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</si>
  <si>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</si>
  <si>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</si>
  <si>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</si>
  <si>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</si>
  <si>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</si>
  <si>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</si>
  <si>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</si>
  <si>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</si>
  <si>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</si>
  <si>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</si>
  <si>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</si>
  <si>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</si>
  <si>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</si>
  <si>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</si>
  <si>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</si>
  <si>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</si>
  <si>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</si>
  <si>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</si>
  <si>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</si>
  <si>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</si>
  <si>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</si>
  <si>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</si>
  <si>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</si>
  <si>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</si>
  <si>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</si>
  <si>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</si>
  <si>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</si>
  <si>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</si>
  <si>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</si>
  <si>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</si>
  <si>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</si>
  <si>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</si>
  <si>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</si>
  <si>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</si>
  <si>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</si>
  <si>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</si>
  <si>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</si>
  <si>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</si>
  <si>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</si>
  <si>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</si>
  <si>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</si>
  <si>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</si>
  <si>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</si>
  <si>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</si>
  <si>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</si>
  <si>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</si>
  <si>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</si>
  <si>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</si>
  <si>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</si>
  <si>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</si>
  <si>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</si>
  <si>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</si>
  <si>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</si>
  <si>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</si>
  <si>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</si>
  <si>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</si>
  <si>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</si>
  <si>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</si>
  <si>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</si>
  <si>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</si>
  <si>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</si>
  <si>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</si>
  <si>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</si>
  <si>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</si>
  <si>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</si>
  <si>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</si>
  <si>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</si>
  <si>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</si>
  <si>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</si>
  <si>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</si>
  <si>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</si>
  <si>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</si>
  <si>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</si>
  <si>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</si>
  <si>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</si>
  <si>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</si>
  <si>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</si>
  <si>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</si>
  <si>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</si>
  <si>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</si>
  <si>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</si>
  <si>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</si>
  <si>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</si>
  <si>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</si>
  <si>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</si>
  <si>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</si>
  <si>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</si>
  <si>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</si>
  <si>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</si>
  <si>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</si>
  <si>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</si>
  <si>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</si>
  <si>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</si>
  <si>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</si>
  <si>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</si>
  <si>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</si>
  <si>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</si>
  <si>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</si>
  <si>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</si>
  <si>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</si>
  <si>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</si>
  <si>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</si>
  <si>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</si>
  <si>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</si>
  <si>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</si>
  <si>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</si>
  <si>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</si>
  <si>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</si>
  <si>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</si>
  <si>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</si>
  <si>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</si>
  <si>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</si>
  <si>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</si>
  <si>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</si>
  <si>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</si>
  <si>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</si>
  <si>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</si>
  <si>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</si>
  <si>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</si>
  <si>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</si>
  <si>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</si>
  <si>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</si>
  <si>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</si>
  <si>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</si>
  <si>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</si>
  <si>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</si>
  <si>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</si>
  <si>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</si>
  <si>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</si>
  <si>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</si>
  <si>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</si>
  <si>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</si>
  <si>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</si>
  <si>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</si>
  <si>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</si>
  <si>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</si>
  <si>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</si>
  <si>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</si>
  <si>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</si>
  <si>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</si>
  <si>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</si>
  <si>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</si>
  <si>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</si>
  <si>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</si>
  <si>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</si>
  <si>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</si>
  <si>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</si>
  <si>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</si>
  <si>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</si>
  <si>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</si>
  <si>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</si>
  <si>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</si>
  <si>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</si>
  <si>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</si>
  <si>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</si>
  <si>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</si>
  <si>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</si>
  <si>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</si>
  <si>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</si>
  <si>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</si>
  <si>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</si>
  <si>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</si>
  <si>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</si>
  <si>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</si>
  <si>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</si>
  <si>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</si>
  <si>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</si>
  <si>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</si>
  <si>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</si>
  <si>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</si>
  <si>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</si>
  <si>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</si>
  <si>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</si>
  <si>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</si>
  <si>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</si>
  <si>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</si>
  <si>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</si>
  <si>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</si>
  <si>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</si>
  <si>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</si>
  <si>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</si>
  <si>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</si>
  <si>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</si>
  <si>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</si>
  <si>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</si>
  <si>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</si>
  <si>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</si>
  <si>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</si>
  <si>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</si>
  <si>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</si>
  <si>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</si>
  <si>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</si>
  <si>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</si>
  <si>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</si>
  <si>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</si>
  <si>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</si>
  <si>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</si>
  <si>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</si>
  <si>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</si>
  <si>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</si>
  <si>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</si>
  <si>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</si>
  <si>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</si>
  <si>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</si>
  <si>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</si>
  <si>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</si>
  <si>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</si>
  <si>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</si>
  <si>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</si>
  <si>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</si>
  <si>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</si>
  <si>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</si>
  <si>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</si>
  <si>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</si>
  <si>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</si>
  <si>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</si>
  <si>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</si>
  <si>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</si>
  <si>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</si>
  <si>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</si>
  <si>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</si>
  <si>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</si>
  <si>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</si>
  <si>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</si>
  <si>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</si>
  <si>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</si>
  <si>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</si>
  <si>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</si>
  <si>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</si>
  <si>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</si>
  <si>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</si>
  <si>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</si>
  <si>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</si>
  <si>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</si>
  <si>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</si>
  <si>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</si>
  <si>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</si>
  <si>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</si>
  <si>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</si>
  <si>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</si>
  <si>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</si>
  <si>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</si>
  <si>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</si>
  <si>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</si>
  <si>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</si>
  <si>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</si>
  <si>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</si>
  <si>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</si>
  <si>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</si>
  <si>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</si>
  <si>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</si>
  <si>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</si>
  <si>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</si>
  <si>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</si>
  <si>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</si>
  <si>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</si>
  <si>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</si>
  <si>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</si>
  <si>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</si>
  <si>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</si>
  <si>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</si>
  <si>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</si>
  <si>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</si>
  <si>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</si>
  <si>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</si>
  <si>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</si>
  <si>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</si>
  <si>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</si>
  <si>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</si>
  <si>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</si>
  <si>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</si>
  <si>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</si>
  <si>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</si>
  <si>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</si>
  <si>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</si>
  <si>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</si>
  <si>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</si>
  <si>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</si>
  <si>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</si>
  <si>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</si>
  <si>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</si>
  <si>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</si>
  <si>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</si>
  <si>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</si>
  <si>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</si>
  <si>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</si>
  <si>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</si>
  <si>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</si>
  <si>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</si>
  <si>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</si>
  <si>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</si>
  <si>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</si>
  <si>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</si>
  <si>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</si>
  <si>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</si>
  <si>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</si>
  <si>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</si>
  <si>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</si>
  <si>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</si>
  <si>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</si>
  <si>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</si>
  <si>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</si>
  <si>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</si>
  <si>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</si>
  <si>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</si>
  <si>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</si>
  <si>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</si>
  <si>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</si>
  <si>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</si>
  <si>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</si>
  <si>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</si>
  <si>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</si>
  <si>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</si>
  <si>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</si>
  <si>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</si>
  <si>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</si>
  <si>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</si>
  <si>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</si>
  <si>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</si>
  <si>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</si>
  <si>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</si>
  <si>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</si>
  <si>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</si>
  <si>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</si>
  <si>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</si>
  <si>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</si>
  <si>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</si>
  <si>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</si>
  <si>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</si>
  <si>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</si>
  <si>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</si>
  <si>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</si>
  <si>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</si>
  <si>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</si>
  <si>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</si>
  <si>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</si>
  <si>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</si>
  <si>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</si>
  <si>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</si>
  <si>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</si>
  <si>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</si>
  <si>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</si>
  <si>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</si>
  <si>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</si>
  <si>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</si>
  <si>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</si>
  <si>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</si>
  <si>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</si>
  <si>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</si>
  <si>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</si>
  <si>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</si>
  <si>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</si>
  <si>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</si>
  <si>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</si>
  <si>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</si>
  <si>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</si>
  <si>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</si>
  <si>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</si>
  <si>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</si>
  <si>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</si>
  <si>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</si>
  <si>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</si>
  <si>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</si>
  <si>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</si>
  <si>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</si>
  <si>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</si>
  <si>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</si>
  <si>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</si>
  <si>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</si>
  <si>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</si>
  <si>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</si>
  <si>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</si>
  <si>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</si>
  <si>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</si>
  <si>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</si>
  <si>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</si>
  <si>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</si>
  <si>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</si>
  <si>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</si>
  <si>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</si>
  <si>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</si>
  <si>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</si>
  <si>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</si>
  <si>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</si>
  <si>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</si>
  <si>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</si>
  <si>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</si>
  <si>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</si>
  <si>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</si>
  <si>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</si>
  <si>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</si>
  <si>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</si>
  <si>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</si>
  <si>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</si>
  <si>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</si>
  <si>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</si>
  <si>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</si>
  <si>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</si>
  <si>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</si>
  <si>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</si>
  <si>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</si>
  <si>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</si>
  <si>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</si>
  <si>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</si>
  <si>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</si>
  <si>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</si>
  <si>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</si>
  <si>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</si>
  <si>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</si>
  <si>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</si>
  <si>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</si>
  <si>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</si>
  <si>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</si>
  <si>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</si>
  <si>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</si>
  <si>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</si>
  <si>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</si>
  <si>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</si>
  <si>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</si>
  <si>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</si>
  <si>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</si>
  <si>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</si>
  <si>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</si>
  <si>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</si>
  <si>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</si>
  <si>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</si>
  <si>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</si>
  <si>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</si>
  <si>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</si>
  <si>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</si>
  <si>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</si>
  <si>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</si>
  <si>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</si>
  <si>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</si>
  <si>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</si>
  <si>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</si>
  <si>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</si>
  <si>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</si>
  <si>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</si>
  <si>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</si>
  <si>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</si>
  <si>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</si>
  <si>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</si>
  <si>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</si>
  <si>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</si>
  <si>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</si>
  <si>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</si>
  <si>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</si>
  <si>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</si>
  <si>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</si>
  <si>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</si>
  <si>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</si>
  <si>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</si>
  <si>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</si>
  <si>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</si>
  <si>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</si>
  <si>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</si>
  <si>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</si>
  <si>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</si>
  <si>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</si>
  <si>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</si>
  <si>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</si>
  <si>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</si>
  <si>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</si>
  <si>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</si>
  <si>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</si>
  <si>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</si>
  <si>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</si>
  <si>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</si>
  <si>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</si>
  <si>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</si>
  <si>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</si>
  <si>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</si>
  <si>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</si>
  <si>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</si>
  <si>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</si>
  <si>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</si>
  <si>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</si>
  <si>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</si>
  <si>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</si>
  <si>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</si>
  <si>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</si>
  <si>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</si>
  <si>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</si>
  <si>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</si>
  <si>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</si>
  <si>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</si>
  <si>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</si>
  <si>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</si>
  <si>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</si>
  <si>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</si>
  <si>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</si>
  <si>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</si>
  <si>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</si>
  <si>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</si>
  <si>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</si>
  <si>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</si>
  <si>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</si>
  <si>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</si>
  <si>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</si>
  <si>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</si>
  <si>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</si>
  <si>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</si>
  <si>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</si>
  <si>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</si>
  <si>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</si>
  <si>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</si>
  <si>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</si>
  <si>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</si>
  <si>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</si>
  <si>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</si>
  <si>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</si>
  <si>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</si>
  <si>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</si>
  <si>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</si>
  <si>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</si>
  <si>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</si>
  <si>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</si>
  <si>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</si>
  <si>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</si>
  <si>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</si>
  <si>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</si>
  <si>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</si>
  <si>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</si>
  <si>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</si>
  <si>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</si>
  <si>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</si>
  <si>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</si>
  <si>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</si>
  <si>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</si>
  <si>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</si>
  <si>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</si>
  <si>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</si>
  <si>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</si>
  <si>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</si>
  <si>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</si>
  <si>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</si>
  <si>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</si>
  <si>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</si>
  <si>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</si>
  <si>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</si>
  <si>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</si>
  <si>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</si>
  <si>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</si>
  <si>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</si>
  <si>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</si>
  <si>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</si>
  <si>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</si>
  <si>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</si>
  <si>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</si>
  <si>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</si>
  <si>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</si>
  <si>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</si>
  <si>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</si>
  <si>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</si>
  <si>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</si>
  <si>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</si>
  <si>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</si>
  <si>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</si>
  <si>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</si>
  <si>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</si>
  <si>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</si>
  <si>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</si>
  <si>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</si>
  <si>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</si>
  <si>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</si>
  <si>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</si>
  <si>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</si>
  <si>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</si>
  <si>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</si>
  <si>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</si>
  <si>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</si>
  <si>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</si>
  <si>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</si>
  <si>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</si>
  <si>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</si>
  <si>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</si>
  <si>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</si>
  <si>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</si>
  <si>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</si>
  <si>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</si>
  <si>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</si>
  <si>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</si>
  <si>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</si>
  <si>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</si>
  <si>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</si>
  <si>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</si>
  <si>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</si>
  <si>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</si>
  <si>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</si>
  <si>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</si>
  <si>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</si>
  <si>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</si>
  <si>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</si>
  <si>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</si>
  <si>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</si>
  <si>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</si>
  <si>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</si>
  <si>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</si>
  <si>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</si>
  <si>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</si>
  <si>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</si>
  <si>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</si>
  <si>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</si>
  <si>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</si>
  <si>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</si>
  <si>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</si>
  <si>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</si>
  <si>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</si>
  <si>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</si>
  <si>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</si>
  <si>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</si>
  <si>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</si>
  <si>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</si>
  <si>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</si>
  <si>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</si>
  <si>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</si>
  <si>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</si>
  <si>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</si>
  <si>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</si>
  <si>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</si>
  <si>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</si>
  <si>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</si>
  <si>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</si>
  <si>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</si>
  <si>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</si>
  <si>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</si>
  <si>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</si>
  <si>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</si>
  <si>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</si>
  <si>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</si>
  <si>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</si>
  <si>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</si>
  <si>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</si>
  <si>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</si>
  <si>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</si>
  <si>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</si>
  <si>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</si>
  <si>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</si>
  <si>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</si>
  <si>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</si>
  <si>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</si>
  <si>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</si>
  <si>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</si>
  <si>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</si>
  <si>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</si>
  <si>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</si>
  <si>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</si>
  <si>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</si>
  <si>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</si>
  <si>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</si>
  <si>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</si>
  <si>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</si>
  <si>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</si>
  <si>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</si>
  <si>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</si>
  <si>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</si>
  <si>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</si>
  <si>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</si>
  <si>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</si>
  <si>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</si>
  <si>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</si>
  <si>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</si>
  <si>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</si>
  <si>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</si>
  <si>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</si>
  <si>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</si>
  <si>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</si>
  <si>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</si>
  <si>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</si>
  <si>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</si>
  <si>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</si>
  <si>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</si>
  <si>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</si>
  <si>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</si>
  <si>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</si>
  <si>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</si>
  <si>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</si>
  <si>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</si>
  <si>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</si>
  <si>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</si>
  <si>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</si>
  <si>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</si>
  <si>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</si>
  <si>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</si>
  <si>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</si>
  <si>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</si>
  <si>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</si>
  <si>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</si>
  <si>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</si>
  <si>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</si>
  <si>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</si>
  <si>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</si>
  <si>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</si>
  <si>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</si>
  <si>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</si>
  <si>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</si>
  <si>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</si>
  <si>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</si>
  <si>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</si>
  <si>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</si>
  <si>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</si>
  <si>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</si>
  <si>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</si>
  <si>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</si>
  <si>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</si>
  <si>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</si>
  <si>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</si>
  <si>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</si>
  <si>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</si>
  <si>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</si>
  <si>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</si>
  <si>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</si>
  <si>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</si>
  <si>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</si>
  <si>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</si>
  <si>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</si>
  <si>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</si>
  <si>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</si>
  <si>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</si>
  <si>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</si>
  <si>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</si>
  <si>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</si>
  <si>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</si>
  <si>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</si>
  <si>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</si>
  <si>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</si>
  <si>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</si>
  <si>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</si>
  <si>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</si>
  <si>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</si>
  <si>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</si>
  <si>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</si>
  <si>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</si>
  <si>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</si>
  <si>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</si>
  <si>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</si>
  <si>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</si>
  <si>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</si>
  <si>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</si>
  <si>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</si>
  <si>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</si>
  <si>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</si>
  <si>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</si>
  <si>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</si>
  <si>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</si>
  <si>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</si>
  <si>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</si>
  <si>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</si>
  <si>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</si>
  <si>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</si>
  <si>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</si>
  <si>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</si>
  <si>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</si>
  <si>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</si>
  <si>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</si>
  <si>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</si>
  <si>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</si>
  <si>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</si>
  <si>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</si>
  <si>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</si>
  <si>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</si>
  <si>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</si>
  <si>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</si>
  <si>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</si>
  <si>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</si>
  <si>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</si>
  <si>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</si>
  <si>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</si>
  <si>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</si>
  <si>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</si>
  <si>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</si>
  <si>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</si>
  <si>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</si>
  <si>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</si>
  <si>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</si>
  <si>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</si>
  <si>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</si>
  <si>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</si>
  <si>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</si>
  <si>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</si>
  <si>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</si>
  <si>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</si>
  <si>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</si>
  <si>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</si>
  <si>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</si>
  <si>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</si>
  <si>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</si>
  <si>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</si>
  <si>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</si>
  <si>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</si>
  <si>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</si>
  <si>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</si>
  <si>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</si>
  <si>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</si>
  <si>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</si>
  <si>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</si>
  <si>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</si>
  <si>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</si>
  <si>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</si>
  <si>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</si>
  <si>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</si>
  <si>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</si>
  <si>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</si>
  <si>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</si>
  <si>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</si>
  <si>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</si>
  <si>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</si>
  <si>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</si>
  <si>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</si>
  <si>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</si>
  <si>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</si>
  <si>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</si>
  <si>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</si>
  <si>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</si>
  <si>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</si>
  <si>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</si>
  <si>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</si>
  <si>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</si>
  <si>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</si>
  <si>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</si>
  <si>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</si>
  <si>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</si>
  <si>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</si>
  <si>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</si>
  <si>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</si>
  <si>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</si>
  <si>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</si>
  <si>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</si>
  <si>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</si>
  <si>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</si>
  <si>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</si>
  <si>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</si>
  <si>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</si>
  <si>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</si>
  <si>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</si>
  <si>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</si>
  <si>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</si>
  <si>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</si>
  <si>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</si>
  <si>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</si>
  <si>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</si>
  <si>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</si>
  <si>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</si>
  <si>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</si>
  <si>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</si>
  <si>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</si>
  <si>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</si>
  <si>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</si>
  <si>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</si>
  <si>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</si>
  <si>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</si>
  <si>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</si>
  <si>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</si>
  <si>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</si>
  <si>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</si>
  <si>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</si>
  <si>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</si>
  <si>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</si>
  <si>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</si>
  <si>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</si>
  <si>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</si>
  <si>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</si>
  <si>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</si>
  <si>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</si>
  <si>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</si>
  <si>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</si>
  <si>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</si>
  <si>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</si>
  <si>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</si>
  <si>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</si>
  <si>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</si>
  <si>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</si>
  <si>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</si>
  <si>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</si>
  <si>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</si>
  <si>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</si>
  <si>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</si>
  <si>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</si>
  <si>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</si>
  <si>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</si>
  <si>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</si>
  <si>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</si>
  <si>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</si>
  <si>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</si>
  <si>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</si>
  <si>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</si>
  <si>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</si>
  <si>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</si>
  <si>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</si>
  <si>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</si>
  <si>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</si>
  <si>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</si>
  <si>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</si>
  <si>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</si>
  <si>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</si>
  <si>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</si>
  <si>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</si>
  <si>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</si>
  <si>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</si>
  <si>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</si>
  <si>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</si>
  <si>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</si>
  <si>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</si>
  <si>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</si>
  <si>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</si>
  <si>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</si>
  <si>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</si>
  <si>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</si>
  <si>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</si>
  <si>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</si>
  <si>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</si>
  <si>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</si>
  <si>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</si>
  <si>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</si>
  <si>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</si>
  <si>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</si>
  <si>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</si>
  <si>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</si>
  <si>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</si>
  <si>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</si>
  <si>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</si>
  <si>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</si>
  <si>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</si>
  <si>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</si>
  <si>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</si>
  <si>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</si>
  <si>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</si>
  <si>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</si>
  <si>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</si>
  <si>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</si>
  <si>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</si>
  <si>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</si>
  <si>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</si>
  <si>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</si>
  <si>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</si>
  <si>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</si>
  <si>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</si>
  <si>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</si>
  <si>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</si>
  <si>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</si>
  <si>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</si>
  <si>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</si>
  <si>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</si>
  <si>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</si>
  <si>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</si>
  <si>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</si>
  <si>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</si>
  <si>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</si>
  <si>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</si>
  <si>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</si>
  <si>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</si>
  <si>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</si>
  <si>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</si>
  <si>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</si>
  <si>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</si>
  <si>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</si>
  <si>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</si>
  <si>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</si>
  <si>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</si>
  <si>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</si>
  <si>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</si>
  <si>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</si>
  <si>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</si>
  <si>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</si>
  <si>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</si>
  <si>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</si>
  <si>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</si>
  <si>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</si>
  <si>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</si>
  <si>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</si>
  <si>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</si>
  <si>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</si>
  <si>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</si>
  <si>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</si>
  <si>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</si>
  <si>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</si>
  <si>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</si>
  <si>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</si>
  <si>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</si>
  <si>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</si>
  <si>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</si>
  <si>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</si>
  <si>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</si>
  <si>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</si>
  <si>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</si>
  <si>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</si>
  <si>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</si>
  <si>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</si>
  <si>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</si>
  <si>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</si>
  <si>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</si>
  <si>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</si>
  <si>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</si>
  <si>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</si>
  <si>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</si>
  <si>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</si>
  <si>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</si>
  <si>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</si>
  <si>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</si>
  <si>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</si>
  <si>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</si>
  <si>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</si>
  <si>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</si>
  <si>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</si>
  <si>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</si>
  <si>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</si>
  <si>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</si>
  <si>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</si>
  <si>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</si>
  <si>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</si>
  <si>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</si>
  <si>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</si>
  <si>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</si>
  <si>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</si>
  <si>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</si>
  <si>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</si>
  <si>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</si>
  <si>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</si>
  <si>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</si>
  <si>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</si>
  <si>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</si>
  <si>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</si>
  <si>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</si>
  <si>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</si>
  <si>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</si>
  <si>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</si>
  <si>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</si>
  <si>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</si>
  <si>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</si>
  <si>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</si>
  <si>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</si>
  <si>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</si>
  <si>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</si>
  <si>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</si>
  <si>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</si>
  <si>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</si>
  <si>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</si>
  <si>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</si>
  <si>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</si>
  <si>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</si>
  <si>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</si>
  <si>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</si>
  <si>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</si>
  <si>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</si>
  <si>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</si>
  <si>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</si>
  <si>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</si>
  <si>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</si>
  <si>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</si>
  <si>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</si>
  <si>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</si>
  <si>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</si>
  <si>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</si>
  <si>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</si>
  <si>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</si>
  <si>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</si>
  <si>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</si>
  <si>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</si>
  <si>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</si>
  <si>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</si>
  <si>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</si>
  <si>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</si>
  <si>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</si>
  <si>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</si>
  <si>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</si>
  <si>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</si>
  <si>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</si>
  <si>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</si>
  <si>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</si>
  <si>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</si>
  <si>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</si>
  <si>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</si>
  <si>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</si>
  <si>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</si>
  <si>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</si>
  <si>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</si>
  <si>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</si>
  <si>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</si>
  <si>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</si>
  <si>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</si>
  <si>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</si>
  <si>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</si>
  <si>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</si>
  <si>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</si>
  <si>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</si>
  <si>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</si>
  <si>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</si>
  <si>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</si>
  <si>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</si>
  <si>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</si>
  <si>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</si>
  <si>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</si>
  <si>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</si>
  <si>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</si>
  <si>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</si>
  <si>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</si>
  <si>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</si>
  <si>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</si>
  <si>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</si>
  <si>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</si>
  <si>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</si>
  <si>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</si>
  <si>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</si>
  <si>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</si>
  <si>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</si>
  <si>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</si>
  <si>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</si>
  <si>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</si>
  <si>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</si>
  <si>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</si>
  <si>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</si>
  <si>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</si>
  <si>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</si>
  <si>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</si>
  <si>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</si>
  <si>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</si>
  <si>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</si>
  <si>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</si>
  <si>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</si>
  <si>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</si>
  <si>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</si>
  <si>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</si>
  <si>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</si>
  <si>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</si>
  <si>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</si>
  <si>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</si>
  <si>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</si>
  <si>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</si>
  <si>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</si>
  <si>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</si>
  <si>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</si>
  <si>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</si>
  <si>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</si>
  <si>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</si>
  <si>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</si>
  <si>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</si>
  <si>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</si>
  <si>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</si>
  <si>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</si>
  <si>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</si>
  <si>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</si>
  <si>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</si>
  <si>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</si>
  <si>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</si>
  <si>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</si>
  <si>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</si>
  <si>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</si>
  <si>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</si>
  <si>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</si>
  <si>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</si>
  <si>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</si>
  <si>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</si>
  <si>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</si>
  <si>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</si>
  <si>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</si>
  <si>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</si>
  <si>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</si>
  <si>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</si>
  <si>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</si>
  <si>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</si>
  <si>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</si>
  <si>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</si>
  <si>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</si>
  <si>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</si>
  <si>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</si>
  <si>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</si>
  <si>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</si>
  <si>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</si>
  <si>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</si>
  <si>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</si>
  <si>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</si>
  <si>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</si>
  <si>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</si>
  <si>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</si>
  <si>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</si>
  <si>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</si>
  <si>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</si>
  <si>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</si>
  <si>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</si>
  <si>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</si>
  <si>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</si>
  <si>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</si>
  <si>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</si>
  <si>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</si>
  <si>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</si>
  <si>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</si>
  <si>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</si>
  <si>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</si>
  <si>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</si>
  <si>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</si>
  <si>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</si>
  <si>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</si>
  <si>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</si>
  <si>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</si>
  <si>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</si>
  <si>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</si>
  <si>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</si>
  <si>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</si>
  <si>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</si>
  <si>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</si>
  <si>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</si>
  <si>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</si>
  <si>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</si>
  <si>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</si>
  <si>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</si>
  <si>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</si>
  <si>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</si>
  <si>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</si>
  <si>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</si>
  <si>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</si>
  <si>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</si>
  <si>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</si>
  <si>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</si>
  <si>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</si>
  <si>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</si>
  <si>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</si>
  <si>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</si>
  <si>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</si>
  <si>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</si>
  <si>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</si>
  <si>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</si>
  <si>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</si>
  <si>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</si>
  <si>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</si>
  <si>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</si>
  <si>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</si>
  <si>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</si>
  <si>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</si>
  <si>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</si>
  <si>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</si>
  <si>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</si>
  <si>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</si>
  <si>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</si>
  <si>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</si>
  <si>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</si>
  <si>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</si>
  <si>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</si>
  <si>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</si>
  <si>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</si>
  <si>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</si>
  <si>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</si>
  <si>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</si>
  <si>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</si>
  <si>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</si>
  <si>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</si>
  <si>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</si>
  <si>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</si>
  <si>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</si>
  <si>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</si>
  <si>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</si>
  <si>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</si>
  <si>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</si>
  <si>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</si>
  <si>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</si>
  <si>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</si>
  <si>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</si>
  <si>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</si>
  <si>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</si>
  <si>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</si>
  <si>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</si>
  <si>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</si>
  <si>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</si>
  <si>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</si>
  <si>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</si>
  <si>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</si>
  <si>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</si>
  <si>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</si>
  <si>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</si>
  <si>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</si>
  <si>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</si>
  <si>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</si>
  <si>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</si>
  <si>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</si>
  <si>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</si>
  <si>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</si>
  <si>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</si>
  <si>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</si>
  <si>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</si>
  <si>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</si>
  <si>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</si>
  <si>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</si>
  <si>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</si>
  <si>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</si>
  <si>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</si>
  <si>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</si>
  <si>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</si>
  <si>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</si>
  <si>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</si>
  <si>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</si>
  <si>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</si>
  <si>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</si>
  <si>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</si>
  <si>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</si>
  <si>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</si>
  <si>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</si>
  <si>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</si>
  <si>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</si>
  <si>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</si>
  <si>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</si>
  <si>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</si>
  <si>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</si>
  <si>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</si>
  <si>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</si>
  <si>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</si>
  <si>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</si>
  <si>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</si>
  <si>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</si>
  <si>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</si>
  <si>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</si>
  <si>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</si>
  <si>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</si>
  <si>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</si>
  <si>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</si>
  <si>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</si>
  <si>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</si>
  <si>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</si>
  <si>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</si>
  <si>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</si>
  <si>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</si>
  <si>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</si>
  <si>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</si>
  <si>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</si>
  <si>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</si>
  <si>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</si>
  <si>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</si>
  <si>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</si>
  <si>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</si>
  <si>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</si>
  <si>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</si>
  <si>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</si>
  <si>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</si>
  <si>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</si>
  <si>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</si>
  <si>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</si>
  <si>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</si>
  <si>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</si>
  <si>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</si>
  <si>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</si>
  <si>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</si>
  <si>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</si>
  <si>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</si>
  <si>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</si>
  <si>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</si>
  <si>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</si>
  <si>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</si>
  <si>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</si>
  <si>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</si>
  <si>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</si>
  <si>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</si>
  <si>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</si>
  <si>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</si>
  <si>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</si>
  <si>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</si>
  <si>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</si>
  <si>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</si>
  <si>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</si>
  <si>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</si>
  <si>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</si>
  <si>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</si>
  <si>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</si>
  <si>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</si>
  <si>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</si>
  <si>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</si>
  <si>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</si>
  <si>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</si>
  <si>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</si>
  <si>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</si>
  <si>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</si>
  <si>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</si>
  <si>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</si>
  <si>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</si>
  <si>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</si>
  <si>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</si>
  <si>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</si>
  <si>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</si>
  <si>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</si>
  <si>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</si>
  <si>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</si>
  <si>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</si>
  <si>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</si>
  <si>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</si>
  <si>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</si>
  <si>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</si>
  <si>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</si>
  <si>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</si>
  <si>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</si>
  <si>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</si>
  <si>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</si>
  <si>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</si>
  <si>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</si>
  <si>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</si>
  <si>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</si>
  <si>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</si>
  <si>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</si>
  <si>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</si>
  <si>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</si>
  <si>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</si>
  <si>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</si>
  <si>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</si>
  <si>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</si>
  <si>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</si>
  <si>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</si>
  <si>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</si>
  <si>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</si>
  <si>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</si>
  <si>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</si>
  <si>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</si>
  <si>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</si>
  <si>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</si>
  <si>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</si>
  <si>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</si>
  <si>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</si>
  <si>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</si>
  <si>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</si>
  <si>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</si>
  <si>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</si>
  <si>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</si>
  <si>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</si>
  <si>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</si>
  <si>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</si>
  <si>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</si>
  <si>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</si>
  <si>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</si>
  <si>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</si>
  <si>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</si>
  <si>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</si>
  <si>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</si>
  <si>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</si>
  <si>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</si>
  <si>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</si>
  <si>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</si>
  <si>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</si>
  <si>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</si>
  <si>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</si>
  <si>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</si>
  <si>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</si>
  <si>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</si>
  <si>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</si>
  <si>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</si>
  <si>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</si>
  <si>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</si>
  <si>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</si>
  <si>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</si>
  <si>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</si>
  <si>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</si>
  <si>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</si>
  <si>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</si>
  <si>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</si>
  <si>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</si>
  <si>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</si>
  <si>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</si>
  <si>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</si>
  <si>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</si>
  <si>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</si>
  <si>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</si>
  <si>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</si>
  <si>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</si>
  <si>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</si>
  <si>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</si>
  <si>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</si>
  <si>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</si>
  <si>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</si>
  <si>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</si>
  <si>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</si>
  <si>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</si>
  <si>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</si>
  <si>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</si>
  <si>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</si>
  <si>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</si>
  <si>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</si>
  <si>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</si>
  <si>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</si>
  <si>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</si>
  <si>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</si>
  <si>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</si>
  <si>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</si>
  <si>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</si>
  <si>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</si>
  <si>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</si>
  <si>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</si>
  <si>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</si>
  <si>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</si>
  <si>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</si>
  <si>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</si>
  <si>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</si>
  <si>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</si>
  <si>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</si>
  <si>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</si>
  <si>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</si>
  <si>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</si>
  <si>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</si>
  <si>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</si>
  <si>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</si>
  <si>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</si>
  <si>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</si>
  <si>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</si>
  <si>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</si>
  <si>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</si>
  <si>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</si>
  <si>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</si>
  <si>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</si>
  <si>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</si>
  <si>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</si>
  <si>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</si>
  <si>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</si>
  <si>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</si>
  <si>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</si>
  <si>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</si>
  <si>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</si>
  <si>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</si>
  <si>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</si>
  <si>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</si>
  <si>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</si>
  <si>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</si>
  <si>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</si>
  <si>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</si>
  <si>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</si>
  <si>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</si>
  <si>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</si>
  <si>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</si>
  <si>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</si>
  <si>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</si>
  <si>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</si>
  <si>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</si>
  <si>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</si>
  <si>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</si>
  <si>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</si>
  <si>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</si>
  <si>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</si>
  <si>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</si>
  <si>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</si>
  <si>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</si>
  <si>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</si>
  <si>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</si>
  <si>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</si>
  <si>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</si>
  <si>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</si>
  <si>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</si>
  <si>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</si>
  <si>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</si>
  <si>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</si>
  <si>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</si>
  <si>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</si>
  <si>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</si>
  <si>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</si>
  <si>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</si>
  <si>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</si>
  <si>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</si>
  <si>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</si>
  <si>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</si>
  <si>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</si>
  <si>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</si>
  <si>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</si>
  <si>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</si>
  <si>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</si>
  <si>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</si>
  <si>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</si>
  <si>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</si>
  <si>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</si>
  <si>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</si>
  <si>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</si>
  <si>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</si>
  <si>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</si>
  <si>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</si>
  <si>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</si>
  <si>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</si>
  <si>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</si>
  <si>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</si>
  <si>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</si>
  <si>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</si>
  <si>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</si>
  <si>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</si>
  <si>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</si>
  <si>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</si>
  <si>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</si>
  <si>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</si>
  <si>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</si>
  <si>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</si>
  <si>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</si>
  <si>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</si>
  <si>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</si>
  <si>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</si>
  <si>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</si>
  <si>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</si>
  <si>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</si>
  <si>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</si>
  <si>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</si>
  <si>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</si>
  <si>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</si>
  <si>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</si>
  <si>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</si>
  <si>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</si>
  <si>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</si>
  <si>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</si>
  <si>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</si>
  <si>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</si>
  <si>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</si>
  <si>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</si>
  <si>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</si>
  <si>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</si>
  <si>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</si>
  <si>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</si>
  <si>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</si>
  <si>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</si>
  <si>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</si>
  <si>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</si>
  <si>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</si>
  <si>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</si>
  <si>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</si>
  <si>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</si>
  <si>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</si>
  <si>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</si>
  <si>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</si>
  <si>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</si>
  <si>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</si>
  <si>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</si>
  <si>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</si>
  <si>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</si>
  <si>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</si>
  <si>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</si>
  <si>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</si>
  <si>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</si>
  <si>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</si>
  <si>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</si>
  <si>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</si>
  <si>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</si>
  <si>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</si>
  <si>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</si>
  <si>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</si>
  <si>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</si>
  <si>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</si>
  <si>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</si>
  <si>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</si>
  <si>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</si>
  <si>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</si>
  <si>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</si>
  <si>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</si>
  <si>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</si>
  <si>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</si>
  <si>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</si>
  <si>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</si>
  <si>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</si>
  <si>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</si>
  <si>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</si>
  <si>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</si>
  <si>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</si>
  <si>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</si>
  <si>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</si>
  <si>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</si>
  <si>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</si>
  <si>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</si>
  <si>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</si>
  <si>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</si>
  <si>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</si>
  <si>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</si>
  <si>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</si>
  <si>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</si>
  <si>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</si>
  <si>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</si>
  <si>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</si>
  <si>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</si>
  <si>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</si>
  <si>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</si>
  <si>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</si>
  <si>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</si>
  <si>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</si>
  <si>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</si>
  <si>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</si>
  <si>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</si>
  <si>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</si>
  <si>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</si>
  <si>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</si>
  <si>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</si>
  <si>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</si>
  <si>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</si>
  <si>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</si>
  <si>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</si>
  <si>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</si>
  <si>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</si>
  <si>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</si>
  <si>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</si>
  <si>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</si>
  <si>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</si>
  <si>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</si>
  <si>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</si>
  <si>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</si>
  <si>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</si>
  <si>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</si>
  <si>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</si>
  <si>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</si>
  <si>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</si>
  <si>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</si>
  <si>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</si>
  <si>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</si>
  <si>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</si>
  <si>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</si>
  <si>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</si>
  <si>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</si>
  <si>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</si>
  <si>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</si>
  <si>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</si>
  <si>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</si>
  <si>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</si>
  <si>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</si>
  <si>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</si>
  <si>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</si>
  <si>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</si>
  <si>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</si>
  <si>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</si>
  <si>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</si>
  <si>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</si>
  <si>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</si>
  <si>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</si>
  <si>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</si>
  <si>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</si>
  <si>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</si>
  <si>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</si>
  <si>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</si>
  <si>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</si>
  <si>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</si>
  <si>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</si>
  <si>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</si>
  <si>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</si>
  <si>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</si>
  <si>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</si>
  <si>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</si>
  <si>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</si>
  <si>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</si>
  <si>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</si>
  <si>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</si>
  <si>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</si>
  <si>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</si>
  <si>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</si>
  <si>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</si>
  <si>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</si>
  <si>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</si>
  <si>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</si>
  <si>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</si>
  <si>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</si>
  <si>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</si>
  <si>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</si>
  <si>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</si>
  <si>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</si>
  <si>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</si>
  <si>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</si>
  <si>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</si>
  <si>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</si>
  <si>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</si>
  <si>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</si>
  <si>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</si>
  <si>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</si>
  <si>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</si>
  <si>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</si>
  <si>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</si>
  <si>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</si>
  <si>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</si>
  <si>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</si>
  <si>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</si>
  <si>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</si>
  <si>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</si>
  <si>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</si>
  <si>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</si>
  <si>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</si>
  <si>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</si>
  <si>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</si>
  <si>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</si>
  <si>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</si>
  <si>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</si>
  <si>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</si>
  <si>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</si>
  <si>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</si>
  <si>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</si>
  <si>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</si>
  <si>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</si>
  <si>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</si>
  <si>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</si>
  <si>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</si>
  <si>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</si>
  <si>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</si>
  <si>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</si>
  <si>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</si>
  <si>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</si>
  <si>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</si>
  <si>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</si>
  <si>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</si>
  <si>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</si>
  <si>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</si>
  <si>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</si>
  <si>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</si>
  <si>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</si>
  <si>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</si>
  <si>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</si>
  <si>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</si>
  <si>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</si>
  <si>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</si>
  <si>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</si>
  <si>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</si>
  <si>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</si>
  <si>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</si>
  <si>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</si>
  <si>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</si>
  <si>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</si>
  <si>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</si>
  <si>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</si>
  <si>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</si>
  <si>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</si>
  <si>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</si>
  <si>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</si>
  <si>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</si>
  <si>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</si>
  <si>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</si>
  <si>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</si>
  <si>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</si>
  <si>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</si>
  <si>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</si>
  <si>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</si>
  <si>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</si>
  <si>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</si>
  <si>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</si>
  <si>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</si>
  <si>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</si>
  <si>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</si>
  <si>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</si>
  <si>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</si>
  <si>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</si>
  <si>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</si>
  <si>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</si>
  <si>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</si>
  <si>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</si>
  <si>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</si>
  <si>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</si>
  <si>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</si>
  <si>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</si>
  <si>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</si>
  <si>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</si>
  <si>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</si>
  <si>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</si>
  <si>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</si>
  <si>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</si>
  <si>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</si>
  <si>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</si>
  <si>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</si>
  <si>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</si>
  <si>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</si>
  <si>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</si>
  <si>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</si>
  <si>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</si>
  <si>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</si>
  <si>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</si>
  <si>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</si>
  <si>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</si>
  <si>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</si>
  <si>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</si>
  <si>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</si>
  <si>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</si>
  <si>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</si>
  <si>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</si>
  <si>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</si>
  <si>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</si>
  <si>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</si>
  <si>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</si>
  <si>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</si>
  <si>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</si>
  <si>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</si>
  <si>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</si>
  <si>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</si>
  <si>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</si>
  <si>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</si>
  <si>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</si>
  <si>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</si>
  <si>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</si>
  <si>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</si>
  <si>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</si>
  <si>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</si>
  <si>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</si>
  <si>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</si>
  <si>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</si>
  <si>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</si>
  <si>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</si>
  <si>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</si>
  <si>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</si>
  <si>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</si>
  <si>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</si>
  <si>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</si>
  <si>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</si>
  <si>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</si>
  <si>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</si>
  <si>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</si>
  <si>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</si>
  <si>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</si>
  <si>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</si>
  <si>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</si>
  <si>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</si>
  <si>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</si>
  <si>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</si>
  <si>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</si>
  <si>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</si>
  <si>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</si>
  <si>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</si>
  <si>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</si>
  <si>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</si>
  <si>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</si>
  <si>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</si>
  <si>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</si>
  <si>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</si>
  <si>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</si>
  <si>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</si>
  <si>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</si>
  <si>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</si>
  <si>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</si>
  <si>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</si>
  <si>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</si>
  <si>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</si>
  <si>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</si>
  <si>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</si>
  <si>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</si>
  <si>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</si>
  <si>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</si>
  <si>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</si>
  <si>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</si>
  <si>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</si>
  <si>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</si>
  <si>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</si>
  <si>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</si>
  <si>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</si>
  <si>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</si>
  <si>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</si>
  <si>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</si>
  <si>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</si>
  <si>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</si>
  <si>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</si>
  <si>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</si>
  <si>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</si>
  <si>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</si>
  <si>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</si>
  <si>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</si>
  <si>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</si>
  <si>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</si>
  <si>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</si>
  <si>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</si>
  <si>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</si>
  <si>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</si>
  <si>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</si>
  <si>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</si>
  <si>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</si>
  <si>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</si>
  <si>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</si>
  <si>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</si>
  <si>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</si>
  <si>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</si>
  <si>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</si>
  <si>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</si>
  <si>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</si>
  <si>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</si>
  <si>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</si>
  <si>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</si>
  <si>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</si>
  <si>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</si>
  <si>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</si>
  <si>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</si>
  <si>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</si>
  <si>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</si>
  <si>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</si>
  <si>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</si>
  <si>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</si>
  <si>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</si>
  <si>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</si>
  <si>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</si>
  <si>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</si>
  <si>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</si>
  <si>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</si>
  <si>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</si>
  <si>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</si>
  <si>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</si>
  <si>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</si>
  <si>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</si>
  <si>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</si>
  <si>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</si>
  <si>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</si>
  <si>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</si>
  <si>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</si>
  <si>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</si>
  <si>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</si>
  <si>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</si>
  <si>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</si>
  <si>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</si>
  <si>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</si>
  <si>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</si>
  <si>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</si>
  <si>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</si>
  <si>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</si>
  <si>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</si>
  <si>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</si>
  <si>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</si>
  <si>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</si>
  <si>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</si>
  <si>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</si>
  <si>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</si>
  <si>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</si>
  <si>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</si>
  <si>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</si>
  <si>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</si>
  <si>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</si>
  <si>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</si>
  <si>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</si>
  <si>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</si>
  <si>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</si>
  <si>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</si>
  <si>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</si>
  <si>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</si>
  <si>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</si>
  <si>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</si>
  <si>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</si>
  <si>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</si>
  <si>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</si>
  <si>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</si>
  <si>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</si>
  <si>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</si>
  <si>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</si>
  <si>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</si>
  <si>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</si>
  <si>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</si>
  <si>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</si>
  <si>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</si>
  <si>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</si>
  <si>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</si>
  <si>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</si>
  <si>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</si>
  <si>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</si>
  <si>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</si>
  <si>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</si>
  <si>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</si>
  <si>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</si>
  <si>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</si>
  <si>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</si>
  <si>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</si>
  <si>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</si>
  <si>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</si>
  <si>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</si>
  <si>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</si>
  <si>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</si>
  <si>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</si>
  <si>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</si>
  <si>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</si>
  <si>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</si>
  <si>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</si>
  <si>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</si>
  <si>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</si>
  <si>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</si>
  <si>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</si>
  <si>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</si>
  <si>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</si>
  <si>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</si>
  <si>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</si>
  <si>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</si>
  <si>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</si>
  <si>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</si>
  <si>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</si>
  <si>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</si>
  <si>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</si>
  <si>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</si>
  <si>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</si>
  <si>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</si>
  <si>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</si>
  <si>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</si>
  <si>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</si>
  <si>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</si>
  <si>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</si>
  <si>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</si>
  <si>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</si>
  <si>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</si>
  <si>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</si>
  <si>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</si>
  <si>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</si>
  <si>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</si>
  <si>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</si>
  <si>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</si>
  <si>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</si>
  <si>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</si>
  <si>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</si>
  <si>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</si>
  <si>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</si>
  <si>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</si>
  <si>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</si>
  <si>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</si>
  <si>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</si>
  <si>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</si>
  <si>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</si>
  <si>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</si>
  <si>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</si>
  <si>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</si>
  <si>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</si>
  <si>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</si>
  <si>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</si>
  <si>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</si>
  <si>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</si>
  <si>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</si>
  <si>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</si>
  <si>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</si>
  <si>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</si>
  <si>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</si>
  <si>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</si>
  <si>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</si>
  <si>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</si>
  <si>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</si>
  <si>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</si>
  <si>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</si>
  <si>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</si>
  <si>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</si>
  <si>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</si>
  <si>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</si>
  <si>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</si>
  <si>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</si>
  <si>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</si>
  <si>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</si>
  <si>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</si>
  <si>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</si>
  <si>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</si>
  <si>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</si>
  <si>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</si>
  <si>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</si>
  <si>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</si>
  <si>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</si>
  <si>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</si>
  <si>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</si>
  <si>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</si>
  <si>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</si>
  <si>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</si>
  <si>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</si>
  <si>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</si>
  <si>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</si>
  <si>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</si>
  <si>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</si>
  <si>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</si>
  <si>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</si>
  <si>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</si>
  <si>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</si>
  <si>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</si>
  <si>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</si>
  <si>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</si>
  <si>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</si>
  <si>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</si>
  <si>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</si>
  <si>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</si>
  <si>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</si>
  <si>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</si>
  <si>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</si>
  <si>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</si>
  <si>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</si>
  <si>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</si>
  <si>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</si>
  <si>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</si>
  <si>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</si>
  <si>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</si>
  <si>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</si>
  <si>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</si>
  <si>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</si>
  <si>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</si>
  <si>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</si>
  <si>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</si>
  <si>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</si>
  <si>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</si>
  <si>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</si>
  <si>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</si>
  <si>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</si>
  <si>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</si>
  <si>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</si>
  <si>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</si>
  <si>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</si>
  <si>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</si>
  <si>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</si>
  <si>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</si>
  <si>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</si>
  <si>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</si>
  <si>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</si>
  <si>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</si>
  <si>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</si>
  <si>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</si>
  <si>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</si>
  <si>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</si>
  <si>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</si>
  <si>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</si>
  <si>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</si>
  <si>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</si>
  <si>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</si>
  <si>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</si>
  <si>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</si>
  <si>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</si>
  <si>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</si>
  <si>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</si>
  <si>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</si>
  <si>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</si>
  <si>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</si>
  <si>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</si>
  <si>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</si>
  <si>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</si>
  <si>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</si>
  <si>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</si>
  <si>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</si>
  <si>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</si>
  <si>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</si>
  <si>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</si>
  <si>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</si>
  <si>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</si>
  <si>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</si>
  <si>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</si>
  <si>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</si>
  <si>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</si>
  <si>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</si>
  <si>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</si>
  <si>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</si>
  <si>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</si>
  <si>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</si>
  <si>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</si>
  <si>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</si>
  <si>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</si>
  <si>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</si>
  <si>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</si>
  <si>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</si>
  <si>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</si>
  <si>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</si>
  <si>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</si>
  <si>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</si>
  <si>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</si>
  <si>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</si>
  <si>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</si>
  <si>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</si>
  <si>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</si>
  <si>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</si>
  <si>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</si>
  <si>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</si>
  <si>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</si>
  <si>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</si>
  <si>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</si>
  <si>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</si>
  <si>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</si>
  <si>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</si>
  <si>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</si>
  <si>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</si>
  <si>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</si>
  <si>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</si>
  <si>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</si>
  <si>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</si>
  <si>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</si>
  <si>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</si>
  <si>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</si>
  <si>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</si>
  <si>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</si>
  <si>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</si>
  <si>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</si>
  <si>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</si>
  <si>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</si>
  <si>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</si>
  <si>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</si>
  <si>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</si>
  <si>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</si>
  <si>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</si>
  <si>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</si>
  <si>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</si>
  <si>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</si>
  <si>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</si>
  <si>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</si>
  <si>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</si>
  <si>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</si>
  <si>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</si>
  <si>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</si>
  <si>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</si>
  <si>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</si>
  <si>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</si>
  <si>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</si>
  <si>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</si>
  <si>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</si>
  <si>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</si>
  <si>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</si>
  <si>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</si>
  <si>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</si>
  <si>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</si>
  <si>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</si>
  <si>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</si>
  <si>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</si>
  <si>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</si>
  <si>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</si>
  <si>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</si>
  <si>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</si>
  <si>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</si>
  <si>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</si>
  <si>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</si>
  <si>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</si>
  <si>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</si>
  <si>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</si>
  <si>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</si>
  <si>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</si>
  <si>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</si>
  <si>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</si>
  <si>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</si>
  <si>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</si>
  <si>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</si>
  <si>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</si>
  <si>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</si>
  <si>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</si>
  <si>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</si>
  <si>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</si>
  <si>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</si>
  <si>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</si>
  <si>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</si>
  <si>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</si>
  <si>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</si>
  <si>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</si>
  <si>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</si>
  <si>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</si>
  <si>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</si>
  <si>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</si>
  <si>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</si>
  <si>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</si>
  <si>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</si>
  <si>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</si>
  <si>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</si>
  <si>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</si>
  <si>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</si>
  <si>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</si>
  <si>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</si>
  <si>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</si>
  <si>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</si>
  <si>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</si>
  <si>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</si>
  <si>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</si>
  <si>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</si>
  <si>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</si>
  <si>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</si>
  <si>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</si>
  <si>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</si>
  <si>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</si>
  <si>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</si>
  <si>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</si>
  <si>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</si>
  <si>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</si>
  <si>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</si>
  <si>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</si>
  <si>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</si>
  <si>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</si>
  <si>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</si>
  <si>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</si>
  <si>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</si>
  <si>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</si>
  <si>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</si>
  <si>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</si>
  <si>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</si>
  <si>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</si>
  <si>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</si>
  <si>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</si>
  <si>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</si>
  <si>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</si>
  <si>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</si>
  <si>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</si>
  <si>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</si>
  <si>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</si>
  <si>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</si>
  <si>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</si>
  <si>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</si>
  <si>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</si>
  <si>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</si>
  <si>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</si>
  <si>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</si>
  <si>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</si>
  <si>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</si>
  <si>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</si>
  <si>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</si>
  <si>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</si>
  <si>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</si>
  <si>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</si>
  <si>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</si>
  <si>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</si>
  <si>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</si>
  <si>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</si>
  <si>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</si>
  <si>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</si>
  <si>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</si>
  <si>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</si>
  <si>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</si>
  <si>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</si>
  <si>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</si>
  <si>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</si>
  <si>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</si>
  <si>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</si>
  <si>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</si>
  <si>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</si>
  <si>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</si>
  <si>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</si>
  <si>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</si>
  <si>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</si>
  <si>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</si>
  <si>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</si>
  <si>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</si>
  <si>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</si>
  <si>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</si>
  <si>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</si>
  <si>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</si>
  <si>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</si>
  <si>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</si>
  <si>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</si>
  <si>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</si>
  <si>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</si>
  <si>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</si>
  <si>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</si>
  <si>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</si>
  <si>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</si>
  <si>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</si>
  <si>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</si>
  <si>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</si>
  <si>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</si>
  <si>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</si>
  <si>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</si>
  <si>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</si>
  <si>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</si>
  <si>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</si>
  <si>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</si>
  <si>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</si>
  <si>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</si>
  <si>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</si>
  <si>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</si>
  <si>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</si>
  <si>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</si>
  <si>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</si>
  <si>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</si>
  <si>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</si>
  <si>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</si>
  <si>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</si>
  <si>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</si>
  <si>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</si>
  <si>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</si>
  <si>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</si>
  <si>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</si>
  <si>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</si>
  <si>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</si>
  <si>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</si>
  <si>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</si>
  <si>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</si>
  <si>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</si>
  <si>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</si>
  <si>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</si>
  <si>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</si>
  <si>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</si>
  <si>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</si>
  <si>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</si>
  <si>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</si>
  <si>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</si>
  <si>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</si>
  <si>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</si>
  <si>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</si>
  <si>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</si>
  <si>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</si>
  <si>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</si>
  <si>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</si>
  <si>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</si>
  <si>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</si>
  <si>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</si>
  <si>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</si>
  <si>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</si>
  <si>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</si>
  <si>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</si>
  <si>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</si>
  <si>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</si>
  <si>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</si>
  <si>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</si>
  <si>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</si>
  <si>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</si>
  <si>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</si>
  <si>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</si>
  <si>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</si>
  <si>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</si>
  <si>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</si>
  <si>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</si>
  <si>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</si>
  <si>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</si>
  <si>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</si>
  <si>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</si>
  <si>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</si>
  <si>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</si>
  <si>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</si>
  <si>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</si>
  <si>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</si>
  <si>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</si>
  <si>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</si>
  <si>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</si>
  <si>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</si>
  <si>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</si>
  <si>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</si>
  <si>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</si>
  <si>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</si>
  <si>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</si>
  <si>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</si>
  <si>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</si>
  <si>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</si>
  <si>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</si>
  <si>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</si>
  <si>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</si>
  <si>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</si>
  <si>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</si>
  <si>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</si>
  <si>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</si>
  <si>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</si>
  <si>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</si>
  <si>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</si>
  <si>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</si>
  <si>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</si>
  <si>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</si>
  <si>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</si>
  <si>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</si>
  <si>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</si>
  <si>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</si>
  <si>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</si>
  <si>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</si>
  <si>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</si>
  <si>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</si>
  <si>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</si>
  <si>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</si>
  <si>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</si>
  <si>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</si>
  <si>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</si>
  <si>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</si>
  <si>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</si>
  <si>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</si>
  <si>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</si>
  <si>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</si>
  <si>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</si>
  <si>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</si>
  <si>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</si>
  <si>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</si>
  <si>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</si>
  <si>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</si>
  <si>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</si>
  <si>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</si>
  <si>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</si>
  <si>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</si>
  <si>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</si>
  <si>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</si>
  <si>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</si>
  <si>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</si>
  <si>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</si>
  <si>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</si>
  <si>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</si>
  <si>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</si>
  <si>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</si>
  <si>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</si>
  <si>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</si>
  <si>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</si>
  <si>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</si>
  <si>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</si>
  <si>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</si>
  <si>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</si>
  <si>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</si>
  <si>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</si>
  <si>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</si>
  <si>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</si>
  <si>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</si>
  <si>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</si>
  <si>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</si>
  <si>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</si>
  <si>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</si>
  <si>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</si>
  <si>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</si>
  <si>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</si>
  <si>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</si>
  <si>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</si>
  <si>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</si>
  <si>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</si>
  <si>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</si>
  <si>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</si>
  <si>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</si>
  <si>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</si>
  <si>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</si>
  <si>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</si>
  <si>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</si>
  <si>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</si>
  <si>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</si>
  <si>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</si>
  <si>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</si>
  <si>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</si>
  <si>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</si>
  <si>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</si>
  <si>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</si>
  <si>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</si>
  <si>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</si>
  <si>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</si>
  <si>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</si>
  <si>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</si>
  <si>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</si>
  <si>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</si>
  <si>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</si>
  <si>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</si>
  <si>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</si>
  <si>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</si>
  <si>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</si>
  <si>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</si>
  <si>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</si>
  <si>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</si>
  <si>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</si>
  <si>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</si>
  <si>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</si>
  <si>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</si>
  <si>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</si>
  <si>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</si>
  <si>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</si>
  <si>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</si>
  <si>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</si>
  <si>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</si>
  <si>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</si>
  <si>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</si>
  <si>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</si>
  <si>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</si>
  <si>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</si>
  <si>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</si>
  <si>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</si>
  <si>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</si>
  <si>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</si>
  <si>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</si>
  <si>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</si>
  <si>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</si>
  <si>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</si>
  <si>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</si>
  <si>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</si>
  <si>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</si>
  <si>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</si>
  <si>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</si>
  <si>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</si>
  <si>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</si>
  <si>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</si>
  <si>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</si>
  <si>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</si>
  <si>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</si>
  <si>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</si>
  <si>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</si>
  <si>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</si>
  <si>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</si>
  <si>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</si>
  <si>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</si>
  <si>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</si>
  <si>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</si>
  <si>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</si>
  <si>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</si>
  <si>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</si>
  <si>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</si>
  <si>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</si>
  <si>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</si>
  <si>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</si>
  <si>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</si>
  <si>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</si>
  <si>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</si>
  <si>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</si>
  <si>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</si>
  <si>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</si>
  <si>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</si>
  <si>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</si>
  <si>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</si>
  <si>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</si>
  <si>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</si>
  <si>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</si>
  <si>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</si>
  <si>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</si>
  <si>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</si>
  <si>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</si>
  <si>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</si>
  <si>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</si>
  <si>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</si>
  <si>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</si>
  <si>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</si>
  <si>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</si>
  <si>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</si>
  <si>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</si>
  <si>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</si>
  <si>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</si>
  <si>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</si>
  <si>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</si>
  <si>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</si>
  <si>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</si>
  <si>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</si>
  <si>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</si>
  <si>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</si>
  <si>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</si>
  <si>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</si>
  <si>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</si>
  <si>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</si>
  <si>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</si>
  <si>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</si>
  <si>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</si>
  <si>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</si>
  <si>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</si>
  <si>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</si>
  <si>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</si>
  <si>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</si>
  <si>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</si>
  <si>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</si>
  <si>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</si>
  <si>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</si>
  <si>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</si>
  <si>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</si>
  <si>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</si>
  <si>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</si>
  <si>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</si>
  <si>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</si>
  <si>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</si>
  <si>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</si>
  <si>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</si>
  <si>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</si>
  <si>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</si>
  <si>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</si>
  <si>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</si>
  <si>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</si>
  <si>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</si>
  <si>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</si>
  <si>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</si>
  <si>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</si>
  <si>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</si>
  <si>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</si>
  <si>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</si>
  <si>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</si>
  <si>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</si>
  <si>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</si>
  <si>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</si>
  <si>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</si>
  <si>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</si>
  <si>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</si>
  <si>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</si>
  <si>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</si>
  <si>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</si>
  <si>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</si>
  <si>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</si>
  <si>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</si>
  <si>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</si>
  <si>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</si>
  <si>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</si>
  <si>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</si>
  <si>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</si>
  <si>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</si>
  <si>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</si>
  <si>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</si>
  <si>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</si>
  <si>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</si>
  <si>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</si>
  <si>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</si>
  <si>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</si>
  <si>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</si>
  <si>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</si>
  <si>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</si>
  <si>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</si>
  <si>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</si>
  <si>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</si>
  <si>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</si>
  <si>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</si>
  <si>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</si>
  <si>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</si>
  <si>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</si>
  <si>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</si>
  <si>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</si>
  <si>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</si>
  <si>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</si>
  <si>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</si>
  <si>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</si>
  <si>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</si>
  <si>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</si>
  <si>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</si>
  <si>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</si>
  <si>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</si>
  <si>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</si>
  <si>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</si>
  <si>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</si>
  <si>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</si>
  <si>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</si>
  <si>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</si>
  <si>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</si>
  <si>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</si>
  <si>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</si>
  <si>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</si>
  <si>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</si>
  <si>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</si>
  <si>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</si>
  <si>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</si>
  <si>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</si>
  <si>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</si>
  <si>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</si>
  <si>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</si>
  <si>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</si>
  <si>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</si>
  <si>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</si>
  <si>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</si>
  <si>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</si>
  <si>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</si>
  <si>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</si>
  <si>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</si>
  <si>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</si>
  <si>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</si>
  <si>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</si>
  <si>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</si>
  <si>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</si>
  <si>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</si>
  <si>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</si>
  <si>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</si>
  <si>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</si>
  <si>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</si>
  <si>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</si>
  <si>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</si>
  <si>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</si>
  <si>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</si>
  <si>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</si>
  <si>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</si>
  <si>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</si>
  <si>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</si>
  <si>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</si>
  <si>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</si>
  <si>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</si>
  <si>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</si>
  <si>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</si>
  <si>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</si>
  <si>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</si>
  <si>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</si>
  <si>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</si>
  <si>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</si>
  <si>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</si>
  <si>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</si>
  <si>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</si>
  <si>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</si>
  <si>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</si>
  <si>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</si>
  <si>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</si>
  <si>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</si>
  <si>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</si>
  <si>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</si>
  <si>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</si>
  <si>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</si>
  <si>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</si>
  <si>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</si>
  <si>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</si>
  <si>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</si>
  <si>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</si>
  <si>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</si>
  <si>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</si>
  <si>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</si>
  <si>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</si>
  <si>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</si>
  <si>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</si>
  <si>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</si>
  <si>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</si>
  <si>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</si>
  <si>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</si>
  <si>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</si>
  <si>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</si>
  <si>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</si>
  <si>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</si>
  <si>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</si>
  <si>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</si>
  <si>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</si>
  <si>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</si>
  <si>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</si>
  <si>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</si>
  <si>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</si>
  <si>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</si>
  <si>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</si>
  <si>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</si>
  <si>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</si>
  <si>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</si>
  <si>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</si>
  <si>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</si>
  <si>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</si>
  <si>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</si>
  <si>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</si>
  <si>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</si>
  <si>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</si>
  <si>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</si>
  <si>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</si>
  <si>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</si>
  <si>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</si>
  <si>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</si>
  <si>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</si>
  <si>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</si>
  <si>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</si>
  <si>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</si>
  <si>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</si>
  <si>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</si>
  <si>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</si>
  <si>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</si>
  <si>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</si>
  <si>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</si>
  <si>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</si>
  <si>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</si>
  <si>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</si>
  <si>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</si>
  <si>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</si>
  <si>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</si>
  <si>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</si>
  <si>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</si>
  <si>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</si>
  <si>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</si>
  <si>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</si>
  <si>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</si>
  <si>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</si>
  <si>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</si>
  <si>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</si>
  <si>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</si>
  <si>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</si>
  <si>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</si>
  <si>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</si>
  <si>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</si>
  <si>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</si>
  <si>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</si>
  <si>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</si>
  <si>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</si>
  <si>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</si>
  <si>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</si>
  <si>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</si>
  <si>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</si>
  <si>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</si>
  <si>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</si>
  <si>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</si>
  <si>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</si>
  <si>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</si>
  <si>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</si>
  <si>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</si>
  <si>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</si>
  <si>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</si>
  <si>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</si>
  <si>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</si>
  <si>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</si>
  <si>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</si>
  <si>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</si>
  <si>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</si>
  <si>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</si>
  <si>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</si>
  <si>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</si>
  <si>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</si>
  <si>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</si>
  <si>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</si>
  <si>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</si>
  <si>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</si>
  <si>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</si>
  <si>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</si>
  <si>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</si>
  <si>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</si>
  <si>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</si>
  <si>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</si>
  <si>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</si>
  <si>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</si>
  <si>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</si>
  <si>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</si>
  <si>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</si>
  <si>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</si>
  <si>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</si>
  <si>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</si>
  <si>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</si>
  <si>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</si>
  <si>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</si>
  <si>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</si>
  <si>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</si>
  <si>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</si>
  <si>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</si>
  <si>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</si>
  <si>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</si>
  <si>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</si>
  <si>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</si>
  <si>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</si>
  <si>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</si>
  <si>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</si>
  <si>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</si>
  <si>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</si>
  <si>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</si>
  <si>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</si>
  <si>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</si>
  <si>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</si>
  <si>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</si>
  <si>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</si>
  <si>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</si>
  <si>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</si>
  <si>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</si>
  <si>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</si>
  <si>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</si>
  <si>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</si>
  <si>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</si>
  <si>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</si>
  <si>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</si>
  <si>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</si>
  <si>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</si>
  <si>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</si>
  <si>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</si>
  <si>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</si>
  <si>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</si>
  <si>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</si>
  <si>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</si>
  <si>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</si>
  <si>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</si>
  <si>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</si>
  <si>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</si>
  <si>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</si>
  <si>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</si>
  <si>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</si>
  <si>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</si>
  <si>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</si>
  <si>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</si>
  <si>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</si>
  <si>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</si>
  <si>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</si>
  <si>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</si>
  <si>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</si>
  <si>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</si>
  <si>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</si>
  <si>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</si>
  <si>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</si>
  <si>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</si>
  <si>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</si>
  <si>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</si>
  <si>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</si>
  <si>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</si>
  <si>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</si>
  <si>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</si>
  <si>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</si>
  <si>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</si>
  <si>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</si>
  <si>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</si>
  <si>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</si>
  <si>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</si>
  <si>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</si>
  <si>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</si>
  <si>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</si>
  <si>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</si>
  <si>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</si>
  <si>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</si>
  <si>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</si>
  <si>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</si>
  <si>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</si>
  <si>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</si>
  <si>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</si>
  <si>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</si>
  <si>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</si>
  <si>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</si>
  <si>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</si>
  <si>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</si>
  <si>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</si>
  <si>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</si>
  <si>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</si>
  <si>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</si>
  <si>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</si>
  <si>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</si>
  <si>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</si>
  <si>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</si>
  <si>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</si>
  <si>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</si>
  <si>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</si>
  <si>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</si>
  <si>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</si>
  <si>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</si>
  <si>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</si>
  <si>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</si>
  <si>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</si>
  <si>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</si>
  <si>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</si>
  <si>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</si>
  <si>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</si>
  <si>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</si>
  <si>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</si>
  <si>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</si>
  <si>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</si>
  <si>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</si>
  <si>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</si>
  <si>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</si>
  <si>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</si>
  <si>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</si>
  <si>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</si>
  <si>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</si>
  <si>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</si>
  <si>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</si>
  <si>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</si>
  <si>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</si>
  <si>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</si>
  <si>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</si>
  <si>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</si>
  <si>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</si>
  <si>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</si>
  <si>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</si>
  <si>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</si>
  <si>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</si>
  <si>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</si>
  <si>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</si>
  <si>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</si>
  <si>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</si>
  <si>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</si>
  <si>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</si>
  <si>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</si>
  <si>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</si>
  <si>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</si>
  <si>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</si>
  <si>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</si>
  <si>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</si>
  <si>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</si>
  <si>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</si>
  <si>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</si>
  <si>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</si>
  <si>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</si>
  <si>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</si>
  <si>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</si>
  <si>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</si>
  <si>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</si>
  <si>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</si>
  <si>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</si>
  <si>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</si>
  <si>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</si>
  <si>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</si>
  <si>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</si>
  <si>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</si>
  <si>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</si>
  <si>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</si>
  <si>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</si>
  <si>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</si>
  <si>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</si>
  <si>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</si>
  <si>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</si>
  <si>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</si>
  <si>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</si>
  <si>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</si>
  <si>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</si>
  <si>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</si>
  <si>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</si>
  <si>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</si>
  <si>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</si>
  <si>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</si>
  <si>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</si>
  <si>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</si>
  <si>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</si>
  <si>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</si>
  <si>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</si>
  <si>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</si>
  <si>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</si>
  <si>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</si>
  <si>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</si>
  <si>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</si>
  <si>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</si>
  <si>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</si>
  <si>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</si>
  <si>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</si>
  <si>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</si>
  <si>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</si>
  <si>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</si>
  <si>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</si>
  <si>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</si>
  <si>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</si>
  <si>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</si>
  <si>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</si>
  <si>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</si>
  <si>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</si>
  <si>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</si>
  <si>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</si>
  <si>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</si>
  <si>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</si>
  <si>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</si>
  <si>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</si>
  <si>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</si>
  <si>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</si>
  <si>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</si>
  <si>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</si>
  <si>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</si>
  <si>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</si>
  <si>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</si>
  <si>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</si>
  <si>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</si>
  <si>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</si>
  <si>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</si>
  <si>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</si>
  <si>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</si>
  <si>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</si>
  <si>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</si>
  <si>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</si>
  <si>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</si>
  <si>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</si>
  <si>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</si>
  <si>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</si>
  <si>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</si>
  <si>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</si>
  <si>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</si>
  <si>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</si>
  <si>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</si>
  <si>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</si>
  <si>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</si>
  <si>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</si>
  <si>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</si>
  <si>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</si>
  <si>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</si>
  <si>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</si>
  <si>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</si>
  <si>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</si>
  <si>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</si>
  <si>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</si>
  <si>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</si>
  <si>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</si>
  <si>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</si>
  <si>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</si>
  <si>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</si>
  <si>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</si>
  <si>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</si>
  <si>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</si>
  <si>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</si>
  <si>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</si>
  <si>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</si>
  <si>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</si>
  <si>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</si>
  <si>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</si>
  <si>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</si>
  <si>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</si>
  <si>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</si>
  <si>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</si>
  <si>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</si>
  <si>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</si>
  <si>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</si>
  <si>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</si>
  <si>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</si>
  <si>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</si>
  <si>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</si>
  <si>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</si>
  <si>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</si>
  <si>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</si>
  <si>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</si>
  <si>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</si>
  <si>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</si>
  <si>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</si>
  <si>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</si>
  <si>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</si>
  <si>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</si>
  <si>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</si>
  <si>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</si>
  <si>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</si>
  <si>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</si>
  <si>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</si>
  <si>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</si>
  <si>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</si>
  <si>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</si>
  <si>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</si>
  <si>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</si>
  <si>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</si>
  <si>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</si>
  <si>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</si>
  <si>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</si>
  <si>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</si>
  <si>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</si>
  <si>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</si>
  <si>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</si>
  <si>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</si>
  <si>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</si>
  <si>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</si>
  <si>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</si>
  <si>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</si>
  <si>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</si>
  <si>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</si>
  <si>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</si>
  <si>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</si>
  <si>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</si>
  <si>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</si>
  <si>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</si>
  <si>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</si>
  <si>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</si>
  <si>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</si>
  <si>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</si>
  <si>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</si>
  <si>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</si>
  <si>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</si>
  <si>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</si>
  <si>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</si>
  <si>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</si>
  <si>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</si>
  <si>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</si>
  <si>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</si>
  <si>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</si>
  <si>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</si>
  <si>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</si>
  <si>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</si>
  <si>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</si>
  <si>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</si>
  <si>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</si>
  <si>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</si>
  <si>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</si>
  <si>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</si>
  <si>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</si>
  <si>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</si>
  <si>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</si>
  <si>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</si>
  <si>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</si>
  <si>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</si>
  <si>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</si>
  <si>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</si>
  <si>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</si>
  <si>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</si>
  <si>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</si>
  <si>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</si>
  <si>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</si>
  <si>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</si>
  <si>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</si>
  <si>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</si>
  <si>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</si>
  <si>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</si>
  <si>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</si>
  <si>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</si>
  <si>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</si>
  <si>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</si>
  <si>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</si>
  <si>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</si>
  <si>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</si>
  <si>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</si>
  <si>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</si>
  <si>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</si>
  <si>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</si>
  <si>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</si>
  <si>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</si>
  <si>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</si>
  <si>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</si>
  <si>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</si>
  <si>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</si>
  <si>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</si>
  <si>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</si>
  <si>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</si>
  <si>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</si>
  <si>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</si>
  <si>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</si>
  <si>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</si>
  <si>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</si>
  <si>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</si>
  <si>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</si>
  <si>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</si>
  <si>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</si>
  <si>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</si>
  <si>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</si>
  <si>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</si>
  <si>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</si>
  <si>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</si>
  <si>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</si>
  <si>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</si>
  <si>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</si>
  <si>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</si>
  <si>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</si>
  <si>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</si>
  <si>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</si>
  <si>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</si>
  <si>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</si>
  <si>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</si>
  <si>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</si>
  <si>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</si>
  <si>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</si>
  <si>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</si>
  <si>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</si>
  <si>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</si>
  <si>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</si>
  <si>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</si>
  <si>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</si>
  <si>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</si>
  <si>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</si>
  <si>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</si>
  <si>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</si>
  <si>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</si>
  <si>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</si>
  <si>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</si>
  <si>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</si>
  <si>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</si>
  <si>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</si>
  <si>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</si>
  <si>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</si>
  <si>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</si>
  <si>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</si>
  <si>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</si>
  <si>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</si>
  <si>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</si>
  <si>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</si>
  <si>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</si>
  <si>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</si>
  <si>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</si>
  <si>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</si>
  <si>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</si>
  <si>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</si>
  <si>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</si>
  <si>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</si>
  <si>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</si>
  <si>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</si>
  <si>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</si>
  <si>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</si>
  <si>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</si>
  <si>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</si>
  <si>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</si>
  <si>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</si>
  <si>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</si>
  <si>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</si>
  <si>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</si>
  <si>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</si>
  <si>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</si>
  <si>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</si>
  <si>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</si>
  <si>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</si>
  <si>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</si>
  <si>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</si>
  <si>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</si>
  <si>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</si>
  <si>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</si>
  <si>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</si>
  <si>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</si>
  <si>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</si>
  <si>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</si>
  <si>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</si>
  <si>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</si>
  <si>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</si>
  <si>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</si>
  <si>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</si>
  <si>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</si>
  <si>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</si>
  <si>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</si>
  <si>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</si>
  <si>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</si>
  <si>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</si>
  <si>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</si>
  <si>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</si>
  <si>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</si>
  <si>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</si>
  <si>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</si>
  <si>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</si>
  <si>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</si>
  <si>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</si>
  <si>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</si>
  <si>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</si>
  <si>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</si>
  <si>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</si>
  <si>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</si>
  <si>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</si>
  <si>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</si>
  <si>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</si>
  <si>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</si>
  <si>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</si>
  <si>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</si>
  <si>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</si>
  <si>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</si>
  <si>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</si>
  <si>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</si>
  <si>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</si>
  <si>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</si>
  <si>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</si>
  <si>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</si>
  <si>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</si>
  <si>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</si>
  <si>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</si>
  <si>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</si>
  <si>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</si>
  <si>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</si>
  <si>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</si>
  <si>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</si>
  <si>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</si>
  <si>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</si>
  <si>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</si>
  <si>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</si>
  <si>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</si>
  <si>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</si>
  <si>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</si>
  <si>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</si>
  <si>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</si>
  <si>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</si>
  <si>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</si>
  <si>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</si>
  <si>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</si>
  <si>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</si>
  <si>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</si>
  <si>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</si>
  <si>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</si>
  <si>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</si>
  <si>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</si>
  <si>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</si>
  <si>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</si>
  <si>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</si>
  <si>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</si>
  <si>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</si>
  <si>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</si>
  <si>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</si>
  <si>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</si>
  <si>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</si>
  <si>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</si>
  <si>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</si>
  <si>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</si>
  <si>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</si>
  <si>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</si>
  <si>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</si>
  <si>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</si>
  <si>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</si>
  <si>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</si>
  <si>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</si>
  <si>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</si>
  <si>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</si>
  <si>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</si>
  <si>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</si>
  <si>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</si>
  <si>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</si>
  <si>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</si>
  <si>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</si>
  <si>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</si>
  <si>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</si>
  <si>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</si>
  <si>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</si>
  <si>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</si>
  <si>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</si>
  <si>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</si>
  <si>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</si>
  <si>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</si>
  <si>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</si>
  <si>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</si>
  <si>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</si>
  <si>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</si>
  <si>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</si>
  <si>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</si>
  <si>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</si>
  <si>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</si>
  <si>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</si>
  <si>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</si>
  <si>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</si>
  <si>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</si>
  <si>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</si>
  <si>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</si>
  <si>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</si>
  <si>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</si>
  <si>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</si>
  <si>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</si>
  <si>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</si>
  <si>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</si>
  <si>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</si>
  <si>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</si>
  <si>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</si>
  <si>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</si>
  <si>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</si>
  <si>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</si>
  <si>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</si>
  <si>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</si>
  <si>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</si>
  <si>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</si>
  <si>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</si>
  <si>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</si>
  <si>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</si>
  <si>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</si>
  <si>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</si>
  <si>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</si>
  <si>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</si>
  <si>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</si>
  <si>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</si>
  <si>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</si>
  <si>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</si>
  <si>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</si>
  <si>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</si>
  <si>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</si>
  <si>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</si>
  <si>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</si>
  <si>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</si>
  <si>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</si>
  <si>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</si>
  <si>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</si>
  <si>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</si>
  <si>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</si>
  <si>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</si>
  <si>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</si>
  <si>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</si>
  <si>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</si>
  <si>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</si>
  <si>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</si>
  <si>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</si>
  <si>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</si>
  <si>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</si>
  <si>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</si>
  <si>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</si>
  <si>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</si>
  <si>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</si>
  <si>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</si>
  <si>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</si>
  <si>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</si>
  <si>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</si>
  <si>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</si>
  <si>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</si>
  <si>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</si>
  <si>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</si>
  <si>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</si>
  <si>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</si>
  <si>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</si>
  <si>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</si>
  <si>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</si>
  <si>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</si>
  <si>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</si>
  <si>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</si>
  <si>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</si>
  <si>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</si>
  <si>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</si>
  <si>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</si>
  <si>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</si>
  <si>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</si>
  <si>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</si>
  <si>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</si>
  <si>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</si>
  <si>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</si>
  <si>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</si>
  <si>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</si>
  <si>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</si>
  <si>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</si>
  <si>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</si>
  <si>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</si>
  <si>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</si>
  <si>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</si>
  <si>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</si>
  <si>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</si>
  <si>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</si>
  <si>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</si>
  <si>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</si>
  <si>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</si>
  <si>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</si>
  <si>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</si>
  <si>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</si>
  <si>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</si>
  <si>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</si>
  <si>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</si>
  <si>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</si>
  <si>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</si>
  <si>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</si>
  <si>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</si>
  <si>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</si>
  <si>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</si>
  <si>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</si>
  <si>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</si>
  <si>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</si>
  <si>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</si>
  <si>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</si>
  <si>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</si>
  <si>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</si>
  <si>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</si>
  <si>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</si>
  <si>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</si>
  <si>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</si>
  <si>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</si>
  <si>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</si>
  <si>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</si>
  <si>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</si>
  <si>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</si>
  <si>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</si>
  <si>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</si>
  <si>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</si>
  <si>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</si>
  <si>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</si>
  <si>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</si>
  <si>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</si>
  <si>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</si>
  <si>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</si>
  <si>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</si>
  <si>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</si>
  <si>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</si>
  <si>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</si>
  <si>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</si>
  <si>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</si>
  <si>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</si>
  <si>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</si>
  <si>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</si>
  <si>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</si>
  <si>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</si>
  <si>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</si>
  <si>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</si>
  <si>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</si>
  <si>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</si>
  <si>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</si>
  <si>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</si>
  <si>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</si>
  <si>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</si>
  <si>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</si>
  <si>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</si>
  <si>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</si>
  <si>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</si>
  <si>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</si>
  <si>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</si>
  <si>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</si>
  <si>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</si>
  <si>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</si>
  <si>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</si>
  <si>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</si>
  <si>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</si>
  <si>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</si>
  <si>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</si>
  <si>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</si>
  <si>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</si>
  <si>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</si>
  <si>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</si>
  <si>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</si>
  <si>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</si>
  <si>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</si>
  <si>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</si>
  <si>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</si>
  <si>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</si>
  <si>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</si>
  <si>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</si>
  <si>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</si>
  <si>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</si>
  <si>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</si>
  <si>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</si>
  <si>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</si>
  <si>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</si>
  <si>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</si>
  <si>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</si>
  <si>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</si>
  <si>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</si>
  <si>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</si>
  <si>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</si>
  <si>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</si>
  <si>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</si>
  <si>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</si>
  <si>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</si>
  <si>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</si>
  <si>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</si>
  <si>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</si>
  <si>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</si>
  <si>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</si>
  <si>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</si>
  <si>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</si>
  <si>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</si>
  <si>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</si>
  <si>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</si>
  <si>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</si>
  <si>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</si>
  <si>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</si>
  <si>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</si>
  <si>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</si>
  <si>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</si>
  <si>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</si>
  <si>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</si>
  <si>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</si>
  <si>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</si>
  <si>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</si>
  <si>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</si>
  <si>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</si>
  <si>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</si>
  <si>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</si>
  <si>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</si>
  <si>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</si>
  <si>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</si>
  <si>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</si>
  <si>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</si>
  <si>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</si>
  <si>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</si>
  <si>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</si>
  <si>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</si>
  <si>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</si>
  <si>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</si>
  <si>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</si>
  <si>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</si>
  <si>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</si>
  <si>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</si>
  <si>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</si>
  <si>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</si>
  <si>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</si>
  <si>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</si>
  <si>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</si>
  <si>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</si>
  <si>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</si>
  <si>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</si>
  <si>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</si>
  <si>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</si>
  <si>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</si>
  <si>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</si>
  <si>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</si>
  <si>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</si>
  <si>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</si>
  <si>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</si>
  <si>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</si>
  <si>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</si>
  <si>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</si>
  <si>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</si>
  <si>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</si>
  <si>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</si>
  <si>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</si>
  <si>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</si>
  <si>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</si>
  <si>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</si>
  <si>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</si>
  <si>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</si>
  <si>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</si>
  <si>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</si>
  <si>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</si>
  <si>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</si>
  <si>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</si>
  <si>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</si>
  <si>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</si>
  <si>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</si>
  <si>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</si>
  <si>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</si>
  <si>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</si>
  <si>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</si>
  <si>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</si>
  <si>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</si>
  <si>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</si>
  <si>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</si>
  <si>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</si>
  <si>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</si>
  <si>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</si>
  <si>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</si>
  <si>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</si>
  <si>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</si>
  <si>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</si>
  <si>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</si>
  <si>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</si>
  <si>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</si>
  <si>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</si>
  <si>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</si>
  <si>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</si>
  <si>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</si>
  <si>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</si>
  <si>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</si>
  <si>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</si>
  <si>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</si>
  <si>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</si>
  <si>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</si>
  <si>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</si>
  <si>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</si>
  <si>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</si>
  <si>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</si>
  <si>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</si>
  <si>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</si>
  <si>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</si>
  <si>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</si>
  <si>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</si>
  <si>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</si>
  <si>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</si>
  <si>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</si>
  <si>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</si>
  <si>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</si>
  <si>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</si>
  <si>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</si>
  <si>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</si>
  <si>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</si>
  <si>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</si>
  <si>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</si>
  <si>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</si>
  <si>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</si>
  <si>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</si>
  <si>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</si>
  <si>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</si>
  <si>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</si>
  <si>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</si>
  <si>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</si>
  <si>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</si>
  <si>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</si>
  <si>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</si>
  <si>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</si>
  <si>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</si>
  <si>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</si>
  <si>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</si>
  <si>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</si>
  <si>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</si>
  <si>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</si>
  <si>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</si>
  <si>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</si>
  <si>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</si>
  <si>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</si>
  <si>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</si>
  <si>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</si>
  <si>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</si>
  <si>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</si>
  <si>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</si>
  <si>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</si>
  <si>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</si>
  <si>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</si>
  <si>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</si>
  <si>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</si>
  <si>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</si>
  <si>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</si>
  <si>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</si>
  <si>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</si>
  <si>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</si>
  <si>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</si>
  <si>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</si>
  <si>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</si>
  <si>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</si>
  <si>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</si>
  <si>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</si>
  <si>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</si>
  <si>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</si>
  <si>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</si>
  <si>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</si>
  <si>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</si>
  <si>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</si>
  <si>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</si>
  <si>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</si>
  <si>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</si>
  <si>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</si>
  <si>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</si>
  <si>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</si>
  <si>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</si>
  <si>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</si>
  <si>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</si>
  <si>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</si>
  <si>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</si>
  <si>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</si>
  <si>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</si>
  <si>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</si>
  <si>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</si>
  <si>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</si>
  <si>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</si>
  <si>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</si>
  <si>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</si>
  <si>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</si>
  <si>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</si>
  <si>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</si>
  <si>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</si>
  <si>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</si>
  <si>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</si>
  <si>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</si>
  <si>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</si>
  <si>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</si>
  <si>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</si>
  <si>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</si>
  <si>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</si>
  <si>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</si>
  <si>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</si>
  <si>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</si>
  <si>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</si>
  <si>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</si>
  <si>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</si>
  <si>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</si>
  <si>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</si>
  <si>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</si>
  <si>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</si>
  <si>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</si>
  <si>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</si>
  <si>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</si>
  <si>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</si>
  <si>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</si>
  <si>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</si>
  <si>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</si>
  <si>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</si>
  <si>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</si>
  <si>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</si>
  <si>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</si>
  <si>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</si>
  <si>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</si>
  <si>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</si>
  <si>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</si>
  <si>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</si>
  <si>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</si>
  <si>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</si>
  <si>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</si>
  <si>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</si>
  <si>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</si>
  <si>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</si>
  <si>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</si>
  <si>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</si>
  <si>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</si>
  <si>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</si>
  <si>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</si>
  <si>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</si>
  <si>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</si>
  <si>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</si>
  <si>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</si>
  <si>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</si>
  <si>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</si>
  <si>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</si>
  <si>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</si>
  <si>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</si>
  <si>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</si>
  <si>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</si>
  <si>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</si>
  <si>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</si>
  <si>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</si>
  <si>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</si>
  <si>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</si>
  <si>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</si>
  <si>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</si>
  <si>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</si>
  <si>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</si>
  <si>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</si>
  <si>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</si>
  <si>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</si>
  <si>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</si>
  <si>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</si>
  <si>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</si>
  <si>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</si>
  <si>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</si>
  <si>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</si>
  <si>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</si>
  <si>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</si>
  <si>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</si>
  <si>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</si>
  <si>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</si>
  <si>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</si>
  <si>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</si>
  <si>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</si>
  <si>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</si>
  <si>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</si>
  <si>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</si>
  <si>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</si>
  <si>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</si>
  <si>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</si>
  <si>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</si>
  <si>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</si>
  <si>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</si>
  <si>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</si>
  <si>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</si>
  <si>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</si>
  <si>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</si>
  <si>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</si>
  <si>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</si>
  <si>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</si>
  <si>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</si>
  <si>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</si>
  <si>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</si>
  <si>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</si>
  <si>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</si>
  <si>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</si>
  <si>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</si>
  <si>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</si>
  <si>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</si>
  <si>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</si>
  <si>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</si>
  <si>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</si>
  <si>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</si>
  <si>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</si>
  <si>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</si>
  <si>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</si>
  <si>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</si>
  <si>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</si>
  <si>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</si>
  <si>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</si>
  <si>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</si>
  <si>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</si>
  <si>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</si>
  <si>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</si>
  <si>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</si>
  <si>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</si>
  <si>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</si>
  <si>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</si>
  <si>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</si>
  <si>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</si>
  <si>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</si>
  <si>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</si>
  <si>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</si>
  <si>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</si>
  <si>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</si>
  <si>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</si>
  <si>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</si>
  <si>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</si>
  <si>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</si>
  <si>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</si>
  <si>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</si>
  <si>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</si>
  <si>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</si>
  <si>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</si>
  <si>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</si>
  <si>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</si>
  <si>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</si>
  <si>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</si>
  <si>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</si>
  <si>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</si>
  <si>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</si>
  <si>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</si>
  <si>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</si>
  <si>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</si>
  <si>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</si>
  <si>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</si>
  <si>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</si>
  <si>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</si>
  <si>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</si>
  <si>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</si>
  <si>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</si>
  <si>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</si>
  <si>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</si>
  <si>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</si>
  <si>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</si>
  <si>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</si>
  <si>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</si>
  <si>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</si>
  <si>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</si>
  <si>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</si>
  <si>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</si>
  <si>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</si>
  <si>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</si>
  <si>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</si>
  <si>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</si>
  <si>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</si>
  <si>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</si>
  <si>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</si>
  <si>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</si>
  <si>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</si>
  <si>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</si>
  <si>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</si>
  <si>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</si>
  <si>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</si>
  <si>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</si>
  <si>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</si>
  <si>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</si>
  <si>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</si>
  <si>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</si>
  <si>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</si>
  <si>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</si>
  <si>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</si>
  <si>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</si>
  <si>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</si>
  <si>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</si>
  <si>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</si>
  <si>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</si>
  <si>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</si>
  <si>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</si>
  <si>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</si>
  <si>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</si>
  <si>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</si>
  <si>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</si>
  <si>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</si>
  <si>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</si>
  <si>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</si>
  <si>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</si>
  <si>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</si>
  <si>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</si>
  <si>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</si>
  <si>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</si>
  <si>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</si>
  <si>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</si>
  <si>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</si>
  <si>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</si>
  <si>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</si>
  <si>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</si>
  <si>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</si>
  <si>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</si>
  <si>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</si>
  <si>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</si>
  <si>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</si>
  <si>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</si>
  <si>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</si>
  <si>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</si>
  <si>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</si>
  <si>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</si>
  <si>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</si>
  <si>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</si>
  <si>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</si>
  <si>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</si>
  <si>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</si>
  <si>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</si>
  <si>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</si>
  <si>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</si>
  <si>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</si>
  <si>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</si>
  <si>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</si>
  <si>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</si>
  <si>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</si>
  <si>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</si>
  <si>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</si>
  <si>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</si>
  <si>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</si>
  <si>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</si>
  <si>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</si>
  <si>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</si>
  <si>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</si>
  <si>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</si>
  <si>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</si>
  <si>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</si>
  <si>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</si>
  <si>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</si>
  <si>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</si>
  <si>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</si>
  <si>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</si>
  <si>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</si>
  <si>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</si>
  <si>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</si>
  <si>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</si>
  <si>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</si>
  <si>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</si>
  <si>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</si>
  <si>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</si>
  <si>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</si>
  <si>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</si>
  <si>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</si>
  <si>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</si>
  <si>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</si>
  <si>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</si>
  <si>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</si>
  <si>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</si>
  <si>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</si>
  <si>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</si>
  <si>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</si>
  <si>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</si>
  <si>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</si>
  <si>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</si>
  <si>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</si>
  <si>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</si>
  <si>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</si>
  <si>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</si>
  <si>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</si>
  <si>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</si>
  <si>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</si>
  <si>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</si>
  <si>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</si>
  <si>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</si>
  <si>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</si>
  <si>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</si>
  <si>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</si>
  <si>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</si>
  <si>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</si>
  <si>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</si>
  <si>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</si>
  <si>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</si>
  <si>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</si>
  <si>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</si>
  <si>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</si>
  <si>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</si>
  <si>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</si>
  <si>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</si>
  <si>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</si>
  <si>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</si>
  <si>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</si>
  <si>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</si>
  <si>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</si>
  <si>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</si>
  <si>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</si>
  <si>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</si>
  <si>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</si>
  <si>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</si>
  <si>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</si>
  <si>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</si>
  <si>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</si>
  <si>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</si>
  <si>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</si>
  <si>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</si>
  <si>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</si>
  <si>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</si>
  <si>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</si>
  <si>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</si>
  <si>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</si>
  <si>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</si>
  <si>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</si>
  <si>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</si>
  <si>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</si>
  <si>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</si>
  <si>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</si>
  <si>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</si>
  <si>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</si>
  <si>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</si>
  <si>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</si>
  <si>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</si>
  <si>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</si>
  <si>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</si>
  <si>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</si>
  <si>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</si>
  <si>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</si>
  <si>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</si>
  <si>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</si>
  <si>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</si>
  <si>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</si>
  <si>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</si>
  <si>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</si>
  <si>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</si>
  <si>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</si>
  <si>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</si>
  <si>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</si>
  <si>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</si>
  <si>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</si>
  <si>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</si>
  <si>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</si>
  <si>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</si>
  <si>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</si>
  <si>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</si>
  <si>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</si>
  <si>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</si>
  <si>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</si>
  <si>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</si>
  <si>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</si>
  <si>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</si>
  <si>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</si>
  <si>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</si>
  <si>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</si>
  <si>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</si>
  <si>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</si>
  <si>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</si>
  <si>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</si>
  <si>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</si>
  <si>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</si>
  <si>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</si>
  <si>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</si>
  <si>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</si>
  <si>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</si>
  <si>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</si>
  <si>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</si>
  <si>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</si>
  <si>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</si>
  <si>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</si>
  <si>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</si>
  <si>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</si>
  <si>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</si>
  <si>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</si>
  <si>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</si>
  <si>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</si>
  <si>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</si>
  <si>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</si>
  <si>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</si>
  <si>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</si>
  <si>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</si>
  <si>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</si>
  <si>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</si>
  <si>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</si>
  <si>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</si>
  <si>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</si>
  <si>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</si>
  <si>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</si>
  <si>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</si>
  <si>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</si>
  <si>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</si>
  <si>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</si>
  <si>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</si>
  <si>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</si>
  <si>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</si>
  <si>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</si>
  <si>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</si>
  <si>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</si>
  <si>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</si>
  <si>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</si>
  <si>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</si>
  <si>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</si>
  <si>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</si>
  <si>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</si>
  <si>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</si>
  <si>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</si>
  <si>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</si>
  <si>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</si>
  <si>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</si>
  <si>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</si>
  <si>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</si>
  <si>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</si>
  <si>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</si>
  <si>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</si>
  <si>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</si>
  <si>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</si>
  <si>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</si>
  <si>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</si>
  <si>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</si>
  <si>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</si>
  <si>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</si>
  <si>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</si>
  <si>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</si>
  <si>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</si>
  <si>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</si>
  <si>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</si>
  <si>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</si>
  <si>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</si>
  <si>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</si>
  <si>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</si>
  <si>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</si>
  <si>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</si>
  <si>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</si>
  <si>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</si>
  <si>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</si>
  <si>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</si>
  <si>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</si>
  <si>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</si>
  <si>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</si>
  <si>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</si>
  <si>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</si>
  <si>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</si>
  <si>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</si>
  <si>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</si>
  <si>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</si>
  <si>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</si>
  <si>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</si>
  <si>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</si>
  <si>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</si>
  <si>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</si>
  <si>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</si>
  <si>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</si>
  <si>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</si>
  <si>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</si>
  <si>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</si>
  <si>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</si>
  <si>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</si>
  <si>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</si>
  <si>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</si>
  <si>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</si>
  <si>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</si>
  <si>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</si>
  <si>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</si>
  <si>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</si>
  <si>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</si>
  <si>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</si>
  <si>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</si>
  <si>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</si>
  <si>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</si>
  <si>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</si>
  <si>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</si>
  <si>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</si>
  <si>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</si>
  <si>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</si>
  <si>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</si>
  <si>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</si>
  <si>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</si>
  <si>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</si>
  <si>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</si>
  <si>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</si>
  <si>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</si>
  <si>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</si>
  <si>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</si>
  <si>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</si>
  <si>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</si>
  <si>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</si>
  <si>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</si>
  <si>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</si>
  <si>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</si>
  <si>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</si>
  <si>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</si>
  <si>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</si>
  <si>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</si>
  <si>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</si>
  <si>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</si>
  <si>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</si>
  <si>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</si>
  <si>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</si>
  <si>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</si>
  <si>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</si>
  <si>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</si>
  <si>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</si>
  <si>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</si>
  <si>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</si>
  <si>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</si>
  <si>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</si>
  <si>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</si>
  <si>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</si>
  <si>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</si>
  <si>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</si>
  <si>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</si>
  <si>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</si>
  <si>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</si>
  <si>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</si>
  <si>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</si>
  <si>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</si>
  <si>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</si>
  <si>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</si>
  <si>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</si>
  <si>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</si>
  <si>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</si>
  <si>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</si>
  <si>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</si>
  <si>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</si>
  <si>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</si>
  <si>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</si>
  <si>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</si>
  <si>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</si>
  <si>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</si>
  <si>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</si>
  <si>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</si>
  <si>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</si>
  <si>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</si>
  <si>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</si>
  <si>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</si>
  <si>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</si>
  <si>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</si>
  <si>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</si>
  <si>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</si>
  <si>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</si>
  <si>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</si>
  <si>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</si>
  <si>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</si>
  <si>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</si>
  <si>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</si>
  <si>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</si>
  <si>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</si>
  <si>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</si>
  <si>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</si>
  <si>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</si>
  <si>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</si>
  <si>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</si>
  <si>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</si>
  <si>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</si>
  <si>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</si>
  <si>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</si>
  <si>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</si>
  <si>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</si>
  <si>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</si>
  <si>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</si>
  <si>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</si>
  <si>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</si>
  <si>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</si>
  <si>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</si>
  <si>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</si>
  <si>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</si>
  <si>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</si>
  <si>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</si>
  <si>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</si>
  <si>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</si>
  <si>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</si>
  <si>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</si>
  <si>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</si>
  <si>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</si>
  <si>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</si>
  <si>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</si>
  <si>
    <t>Sum of Number Successful</t>
  </si>
  <si>
    <t>Sum of Number Failed</t>
  </si>
  <si>
    <t>Sum of Number Canceled</t>
  </si>
  <si>
    <t>Sum of 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</si>
</sst>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11">
    <dxf>
      <numFmt numFmtId="166" formatCode="0.0%"/>
    </dxf>
    <dxf>
      <numFmt numFmtId="14" formatCode="0.00%"/>
    </dxf>
    <dxf>
      <numFmt numFmtId="166" formatCode="0.0%"/>
    </dxf>
    <dxf>
      <numFmt numFmtId="13" formatCode="0%"/>
    </dxf>
    <dxf>
      <numFmt numFmtId="13" formatCode="0%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6-45D1-AFBC-9E736996B91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6-45D1-AFBC-9E736996B9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6-45D1-AFBC-9E736996B9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76-45D1-AFBC-9E736996B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4701832"/>
        <c:axId val="624702816"/>
      </c:barChart>
      <c:catAx>
        <c:axId val="624701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702816"/>
        <c:crosses val="autoZero"/>
        <c:auto val="1"/>
        <c:lblAlgn val="ctr"/>
        <c:lblOffset val="100"/>
        <c:noMultiLvlLbl val="0"/>
      </c:catAx>
      <c:valAx>
        <c:axId val="6247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70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6-4ADF-8474-F492B784155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6-4ADF-8474-F492B784155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76-4ADF-8474-F492B784155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76-4ADF-8474-F492B7841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691336"/>
        <c:axId val="624703800"/>
      </c:lineChart>
      <c:catAx>
        <c:axId val="62469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703800"/>
        <c:crosses val="autoZero"/>
        <c:auto val="1"/>
        <c:lblAlgn val="ctr"/>
        <c:lblOffset val="100"/>
        <c:noMultiLvlLbl val="0"/>
      </c:catAx>
      <c:valAx>
        <c:axId val="62470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9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28197969543147211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F-463D-B1E4-6EA1A6E92F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F-463D-B1E4-6EA1A6E92F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3F-463D-B1E4-6EA1A6E92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187256"/>
        <c:axId val="762192176"/>
      </c:lineChart>
      <c:catAx>
        <c:axId val="76218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92176"/>
        <c:crosses val="autoZero"/>
        <c:auto val="1"/>
        <c:lblAlgn val="ctr"/>
        <c:lblOffset val="100"/>
        <c:noMultiLvlLbl val="0"/>
      </c:catAx>
      <c:valAx>
        <c:axId val="76219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8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77217847769028"/>
          <c:y val="0.39033464566929132"/>
          <c:w val="0.19295024670139585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461240915480663E-2"/>
          <c:y val="0.20598388743073781"/>
          <c:w val="0.88845940640150434"/>
          <c:h val="0.56412766112569257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CA-492C-B040-36BAF7FF10B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CA-492C-B040-36BAF7FF10B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CA-492C-B040-36BAF7FF1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056216"/>
        <c:axId val="9620555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5CA-492C-B040-36BAF7FF1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5CA-492C-B040-36BAF7FF1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5CA-492C-B040-36BAF7FF1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5CA-492C-B040-36BAF7FF10B6}"/>
                  </c:ext>
                </c:extLst>
              </c15:ser>
            </c15:filteredLineSeries>
          </c:ext>
        </c:extLst>
      </c:lineChart>
      <c:catAx>
        <c:axId val="96205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055560"/>
        <c:crosses val="autoZero"/>
        <c:auto val="1"/>
        <c:lblAlgn val="ctr"/>
        <c:lblOffset val="100"/>
        <c:noMultiLvlLbl val="0"/>
      </c:catAx>
      <c:valAx>
        <c:axId val="96205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05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1603D2A-1D00-44C5-B8F1-536551CEE6A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97BEC7-B50E-45EA-BE83-72C04F60D61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99E38F-2B96-45A0-AC1C-ABE7B7CAEE06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7</xdr:row>
      <xdr:rowOff>0</xdr:rowOff>
    </xdr:from>
    <xdr:to>
      <xdr:col>11</xdr:col>
      <xdr:colOff>53340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70F3A-5456-212E-65FA-9733D3D32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4</xdr:row>
      <xdr:rowOff>45720</xdr:rowOff>
    </xdr:from>
    <xdr:to>
      <xdr:col>14</xdr:col>
      <xdr:colOff>68580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84DF1-AA87-6C6D-2E20-25651B847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C8B428-3C07-156D-9375-ED4870B8C0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9BF974-BF11-1688-7F8E-4BFD9094825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411480</xdr:colOff>
      <xdr:row>5</xdr:row>
      <xdr:rowOff>0</xdr:rowOff>
    </xdr:from>
    <xdr:to>
      <xdr:col>12</xdr:col>
      <xdr:colOff>518160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D901B-4D72-28CA-38D6-349ECED70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0</xdr:row>
      <xdr:rowOff>0</xdr:rowOff>
    </xdr:from>
    <xdr:to>
      <xdr:col>7</xdr:col>
      <xdr:colOff>441960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DDF8A-5860-4894-980A-2588E45B6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chasv GArg" refreshedDate="44832.658797685188" createdVersion="8" refreshedVersion="8" minRefreshableVersion="3" recordCount="4114" xr:uid="{C84E6776-0857-42C4-BE27-A0D1AF41E0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chasv GArg" refreshedDate="44832.728393865742" createdVersion="8" refreshedVersion="8" minRefreshableVersion="3" recordCount="4114" xr:uid="{FB13699A-1D09-4408-B779-959C4AED085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chasv GArg" refreshedDate="44834.482007060185" createdVersion="8" refreshedVersion="8" minRefreshableVersion="3" recordCount="4114" xr:uid="{DF055D15-274A-407B-9618-D029291082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Years" numFmtId="0">
      <sharedItems containsString="0" containsBlank="1" containsNumber="1" containsInteger="1" minValue="2014" maxValue="2017" count="5">
        <m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chasv GArg" refreshedDate="44836.682546759257" createdVersion="8" refreshedVersion="8" minRefreshableVersion="3" recordCount="12" xr:uid="{2A1BF37E-BF5F-40A1-B521-3F0650081E7C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x v="0"/>
    <x v="0"/>
    <b v="0"/>
    <n v="182"/>
    <b v="1"/>
    <x v="0"/>
    <n v="137"/>
    <n v="63.92"/>
    <x v="0"/>
    <s v="television"/>
    <x v="0"/>
    <x v="0"/>
  </r>
  <r>
    <n v="1"/>
    <s v="FannibalFest Fan Convention"/>
    <s v="A Hannibal TV Show Fan Convention and Art Collective"/>
    <x v="1"/>
    <x v="1"/>
    <x v="0"/>
    <s v="US"/>
    <s v="USD"/>
    <x v="1"/>
    <x v="1"/>
    <b v="0"/>
    <n v="79"/>
    <b v="1"/>
    <x v="0"/>
    <n v="143"/>
    <n v="185.48"/>
    <x v="0"/>
    <s v="television"/>
    <x v="1"/>
    <x v="0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x v="2"/>
    <x v="2"/>
    <b v="0"/>
    <n v="35"/>
    <b v="1"/>
    <x v="0"/>
    <n v="105"/>
    <n v="15"/>
    <x v="0"/>
    <s v="television"/>
    <x v="2"/>
    <x v="0"/>
  </r>
  <r>
    <n v="3"/>
    <s v="Unsure/Positive: A Dramedy Series About Life with HIV"/>
    <s v="We already produced the *very* beginning of this story. Help us to see it through?"/>
    <x v="3"/>
    <x v="3"/>
    <x v="0"/>
    <s v="US"/>
    <s v="USD"/>
    <x v="3"/>
    <x v="3"/>
    <b v="0"/>
    <n v="150"/>
    <b v="1"/>
    <x v="0"/>
    <n v="104"/>
    <n v="69.27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x v="4"/>
    <x v="4"/>
    <b v="0"/>
    <n v="284"/>
    <b v="1"/>
    <x v="0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x v="5"/>
    <x v="5"/>
    <b v="0"/>
    <n v="47"/>
    <b v="1"/>
    <x v="0"/>
    <n v="110"/>
    <n v="93.4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x v="6"/>
    <x v="6"/>
    <b v="0"/>
    <n v="58"/>
    <b v="1"/>
    <x v="0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x v="7"/>
    <x v="7"/>
    <b v="0"/>
    <n v="57"/>
    <b v="1"/>
    <x v="0"/>
    <n v="101"/>
    <n v="159.82"/>
    <x v="0"/>
    <s v="television"/>
    <x v="7"/>
    <x v="0"/>
  </r>
  <r>
    <n v="8"/>
    <s v="Sizzling in the Kitchen Flynn Style"/>
    <s v="Help us raise the funds to film our pilot episode!"/>
    <x v="8"/>
    <x v="8"/>
    <x v="0"/>
    <s v="US"/>
    <s v="USD"/>
    <x v="8"/>
    <x v="8"/>
    <b v="0"/>
    <n v="12"/>
    <b v="1"/>
    <x v="0"/>
    <n v="100"/>
    <n v="291.79000000000002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x v="9"/>
    <x v="9"/>
    <b v="0"/>
    <n v="20"/>
    <b v="1"/>
    <x v="0"/>
    <n v="126"/>
    <n v="31.5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x v="10"/>
    <x v="10"/>
    <b v="0"/>
    <n v="19"/>
    <b v="1"/>
    <x v="0"/>
    <n v="101"/>
    <n v="158.68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x v="11"/>
    <x v="11"/>
    <b v="0"/>
    <n v="75"/>
    <b v="1"/>
    <x v="0"/>
    <n v="121"/>
    <n v="80.33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x v="12"/>
    <x v="12"/>
    <b v="0"/>
    <n v="827"/>
    <b v="1"/>
    <x v="0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x v="8"/>
    <x v="13"/>
    <x v="0"/>
    <s v="US"/>
    <s v="USD"/>
    <x v="13"/>
    <x v="13"/>
    <b v="0"/>
    <n v="51"/>
    <b v="1"/>
    <x v="0"/>
    <n v="160"/>
    <n v="109.78"/>
    <x v="0"/>
    <s v="television"/>
    <x v="13"/>
    <x v="0"/>
  </r>
  <r>
    <n v="14"/>
    <s v="3010 | Sci-fi Series"/>
    <s v="A highly charged post apocalyptic sci fi series that pulls no punches!"/>
    <x v="12"/>
    <x v="14"/>
    <x v="0"/>
    <s v="AU"/>
    <s v="AUD"/>
    <x v="14"/>
    <x v="14"/>
    <b v="0"/>
    <n v="41"/>
    <b v="1"/>
    <x v="0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x v="15"/>
    <x v="15"/>
    <b v="0"/>
    <n v="98"/>
    <b v="1"/>
    <x v="0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x v="16"/>
    <x v="16"/>
    <b v="0"/>
    <n v="70"/>
    <b v="1"/>
    <x v="0"/>
    <n v="100"/>
    <n v="171.84"/>
    <x v="0"/>
    <s v="television"/>
    <x v="16"/>
    <x v="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x v="17"/>
    <x v="17"/>
    <b v="0"/>
    <n v="36"/>
    <b v="1"/>
    <x v="0"/>
    <n v="101"/>
    <n v="41.94"/>
    <x v="0"/>
    <s v="television"/>
    <x v="17"/>
    <x v="0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x v="18"/>
    <x v="18"/>
    <b v="0"/>
    <n v="342"/>
    <b v="1"/>
    <x v="0"/>
    <n v="106"/>
    <n v="93.26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x v="19"/>
    <x v="19"/>
    <b v="0"/>
    <n v="22"/>
    <b v="1"/>
    <x v="0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x v="20"/>
    <x v="20"/>
    <b v="0"/>
    <n v="25"/>
    <b v="1"/>
    <x v="0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x v="21"/>
    <x v="21"/>
    <b v="0"/>
    <n v="101"/>
    <b v="1"/>
    <x v="0"/>
    <n v="109"/>
    <n v="199.9"/>
    <x v="0"/>
    <s v="television"/>
    <x v="21"/>
    <x v="0"/>
  </r>
  <r>
    <n v="22"/>
    <s v="CREATURES OF HABIT!"/>
    <s v="Meet Gary, and Troy: Two unlikely friends that investigate &quot;strange phenomenon&quot;."/>
    <x v="18"/>
    <x v="22"/>
    <x v="0"/>
    <s v="US"/>
    <s v="USD"/>
    <x v="22"/>
    <x v="22"/>
    <b v="0"/>
    <n v="8"/>
    <b v="1"/>
    <x v="0"/>
    <n v="117"/>
    <n v="51.25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x v="23"/>
    <x v="23"/>
    <b v="0"/>
    <n v="23"/>
    <b v="1"/>
    <x v="0"/>
    <n v="119"/>
    <n v="103.04"/>
    <x v="0"/>
    <s v="television"/>
    <x v="23"/>
    <x v="0"/>
  </r>
  <r>
    <n v="24"/>
    <s v="Bring STL Up Late to TV"/>
    <s v="STL Up Late is a weekly late night comedy talk show for St. Louis television."/>
    <x v="19"/>
    <x v="24"/>
    <x v="0"/>
    <s v="US"/>
    <s v="USD"/>
    <x v="24"/>
    <x v="24"/>
    <b v="0"/>
    <n v="574"/>
    <b v="1"/>
    <x v="0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x v="25"/>
    <x v="25"/>
    <b v="0"/>
    <n v="14"/>
    <b v="1"/>
    <x v="0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x v="26"/>
    <x v="26"/>
    <b v="0"/>
    <n v="19"/>
    <b v="1"/>
    <x v="0"/>
    <n v="155"/>
    <n v="102.11"/>
    <x v="0"/>
    <s v="television"/>
    <x v="26"/>
    <x v="0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x v="27"/>
    <x v="27"/>
    <b v="0"/>
    <n v="150"/>
    <b v="1"/>
    <x v="0"/>
    <n v="112"/>
    <n v="148.97"/>
    <x v="0"/>
    <s v="television"/>
    <x v="27"/>
    <x v="0"/>
  </r>
  <r>
    <n v="28"/>
    <s v="John Earle Dog Training Concept Development Reel"/>
    <s v="John and Brian are on a quest to change people's lives and rehabilitate dogs."/>
    <x v="14"/>
    <x v="28"/>
    <x v="0"/>
    <s v="US"/>
    <s v="USD"/>
    <x v="28"/>
    <x v="28"/>
    <b v="0"/>
    <n v="71"/>
    <b v="1"/>
    <x v="0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x v="29"/>
    <x v="29"/>
    <b v="0"/>
    <n v="117"/>
    <b v="1"/>
    <x v="0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x v="30"/>
    <x v="30"/>
    <b v="0"/>
    <n v="53"/>
    <b v="1"/>
    <x v="0"/>
    <n v="101"/>
    <n v="76.45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x v="31"/>
    <x v="31"/>
    <b v="0"/>
    <n v="1"/>
    <b v="1"/>
    <x v="0"/>
    <n v="100"/>
    <n v="13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x v="32"/>
    <x v="32"/>
    <b v="0"/>
    <n v="89"/>
    <b v="1"/>
    <x v="0"/>
    <n v="100"/>
    <n v="320.45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x v="33"/>
    <x v="33"/>
    <b v="0"/>
    <n v="64"/>
    <b v="1"/>
    <x v="0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x v="34"/>
    <x v="34"/>
    <b v="0"/>
    <n v="68"/>
    <b v="1"/>
    <x v="0"/>
    <n v="130"/>
    <n v="49.88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x v="35"/>
    <x v="35"/>
    <b v="0"/>
    <n v="28"/>
    <b v="1"/>
    <x v="0"/>
    <n v="167"/>
    <n v="59.46"/>
    <x v="0"/>
    <s v="television"/>
    <x v="35"/>
    <x v="0"/>
  </r>
  <r>
    <n v="36"/>
    <s v="THE LISTENING BOX"/>
    <s v="A modern day priest makes an unusual discovery, setting off a chain of events."/>
    <x v="12"/>
    <x v="36"/>
    <x v="0"/>
    <s v="US"/>
    <s v="USD"/>
    <x v="36"/>
    <x v="36"/>
    <b v="0"/>
    <n v="44"/>
    <b v="1"/>
    <x v="0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x v="37"/>
    <x v="37"/>
    <b v="0"/>
    <n v="253"/>
    <b v="1"/>
    <x v="0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x v="38"/>
    <x v="38"/>
    <b v="0"/>
    <n v="66"/>
    <b v="1"/>
    <x v="0"/>
    <n v="110"/>
    <n v="41.68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x v="39"/>
    <x v="39"/>
    <b v="0"/>
    <n v="217"/>
    <b v="1"/>
    <x v="0"/>
    <n v="131"/>
    <n v="150.9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x v="40"/>
    <x v="40"/>
    <b v="0"/>
    <n v="16"/>
    <b v="1"/>
    <x v="0"/>
    <n v="101"/>
    <n v="126.69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x v="41"/>
    <x v="41"/>
    <b v="0"/>
    <n v="19"/>
    <b v="1"/>
    <x v="0"/>
    <n v="100"/>
    <n v="105.26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x v="42"/>
    <x v="42"/>
    <b v="0"/>
    <n v="169"/>
    <b v="1"/>
    <x v="0"/>
    <n v="142"/>
    <n v="117.51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x v="43"/>
    <x v="43"/>
    <b v="0"/>
    <n v="263"/>
    <b v="1"/>
    <x v="0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x v="44"/>
    <x v="44"/>
    <b v="0"/>
    <n v="15"/>
    <b v="1"/>
    <x v="0"/>
    <n v="100"/>
    <n v="133.33000000000001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x v="45"/>
    <x v="45"/>
    <b v="0"/>
    <n v="61"/>
    <b v="1"/>
    <x v="0"/>
    <n v="120"/>
    <n v="98.36"/>
    <x v="0"/>
    <s v="television"/>
    <x v="45"/>
    <x v="0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x v="46"/>
    <x v="46"/>
    <b v="0"/>
    <n v="45"/>
    <b v="1"/>
    <x v="0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x v="47"/>
    <x v="47"/>
    <b v="0"/>
    <n v="70"/>
    <b v="1"/>
    <x v="0"/>
    <n v="108"/>
    <n v="76.87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x v="48"/>
    <x v="48"/>
    <b v="0"/>
    <n v="38"/>
    <b v="1"/>
    <x v="0"/>
    <n v="108"/>
    <n v="56.82"/>
    <x v="0"/>
    <s v="television"/>
    <x v="48"/>
    <x v="0"/>
  </r>
  <r>
    <n v="49"/>
    <s v="Driving Jersey - Season Five"/>
    <s v="Driving Jersey is real people telling real stories."/>
    <x v="14"/>
    <x v="48"/>
    <x v="0"/>
    <s v="US"/>
    <s v="USD"/>
    <x v="49"/>
    <x v="49"/>
    <b v="0"/>
    <n v="87"/>
    <b v="1"/>
    <x v="0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x v="50"/>
    <x v="50"/>
    <b v="0"/>
    <n v="22"/>
    <b v="1"/>
    <x v="0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x v="51"/>
    <x v="51"/>
    <b v="0"/>
    <n v="119"/>
    <b v="1"/>
    <x v="0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x v="52"/>
    <x v="52"/>
    <b v="0"/>
    <n v="52"/>
    <b v="1"/>
    <x v="0"/>
    <n v="116"/>
    <n v="223.48"/>
    <x v="0"/>
    <s v="television"/>
    <x v="52"/>
    <x v="0"/>
  </r>
  <r>
    <n v="53"/>
    <s v="Rolling out Vegan Mashup's Season 2"/>
    <s v="Delicious TV's Vegan Mashup launching season two on public television"/>
    <x v="9"/>
    <x v="52"/>
    <x v="0"/>
    <s v="US"/>
    <s v="USD"/>
    <x v="53"/>
    <x v="53"/>
    <b v="0"/>
    <n v="117"/>
    <b v="1"/>
    <x v="0"/>
    <n v="110"/>
    <n v="28.11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x v="54"/>
    <x v="54"/>
    <b v="0"/>
    <n v="52"/>
    <b v="1"/>
    <x v="0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x v="55"/>
    <x v="55"/>
    <b v="0"/>
    <n v="86"/>
    <b v="1"/>
    <x v="0"/>
    <n v="129"/>
    <n v="128.94999999999999"/>
    <x v="0"/>
    <s v="television"/>
    <x v="55"/>
    <x v="0"/>
  </r>
  <r>
    <n v="56"/>
    <s v="Voxwomen Cycling Show"/>
    <s v="We want to see more women's cycling on TV - and we need your help to make it happen!"/>
    <x v="6"/>
    <x v="55"/>
    <x v="0"/>
    <s v="GB"/>
    <s v="GBP"/>
    <x v="56"/>
    <x v="56"/>
    <b v="0"/>
    <n v="174"/>
    <b v="1"/>
    <x v="0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x v="57"/>
    <x v="57"/>
    <b v="0"/>
    <n v="69"/>
    <b v="1"/>
    <x v="0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x v="3"/>
    <x v="57"/>
    <x v="0"/>
    <s v="US"/>
    <s v="USD"/>
    <x v="58"/>
    <x v="58"/>
    <b v="0"/>
    <n v="75"/>
    <b v="1"/>
    <x v="0"/>
    <n v="103"/>
    <n v="137.21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x v="59"/>
    <x v="59"/>
    <b v="0"/>
    <n v="33"/>
    <b v="1"/>
    <x v="0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x v="60"/>
    <x v="60"/>
    <b v="0"/>
    <n v="108"/>
    <b v="1"/>
    <x v="1"/>
    <n v="103"/>
    <n v="43.04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x v="61"/>
    <x v="61"/>
    <b v="0"/>
    <n v="23"/>
    <b v="1"/>
    <x v="1"/>
    <n v="148"/>
    <n v="322.39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x v="62"/>
    <x v="62"/>
    <b v="0"/>
    <n v="48"/>
    <b v="1"/>
    <x v="1"/>
    <n v="155"/>
    <n v="96.71"/>
    <x v="0"/>
    <s v="shorts"/>
    <x v="62"/>
    <x v="0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x v="63"/>
    <x v="63"/>
    <b v="0"/>
    <n v="64"/>
    <b v="1"/>
    <x v="1"/>
    <n v="114"/>
    <n v="35.47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x v="64"/>
    <x v="64"/>
    <b v="0"/>
    <n v="24"/>
    <b v="1"/>
    <x v="1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x v="65"/>
    <x v="65"/>
    <b v="0"/>
    <n v="57"/>
    <b v="1"/>
    <x v="1"/>
    <n v="108"/>
    <n v="132.05000000000001"/>
    <x v="0"/>
    <s v="shorts"/>
    <x v="65"/>
    <x v="0"/>
  </r>
  <r>
    <n v="66"/>
    <s v="A Stagnant Fever: Short Film"/>
    <s v="A dark comedy set in the '60s about clinical depression and one night stands."/>
    <x v="13"/>
    <x v="65"/>
    <x v="0"/>
    <s v="US"/>
    <s v="USD"/>
    <x v="66"/>
    <x v="66"/>
    <b v="0"/>
    <n v="26"/>
    <b v="1"/>
    <x v="1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x v="67"/>
    <x v="67"/>
    <b v="0"/>
    <n v="20"/>
    <b v="1"/>
    <x v="1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x v="68"/>
    <x v="68"/>
    <b v="0"/>
    <n v="36"/>
    <b v="1"/>
    <x v="1"/>
    <n v="127"/>
    <n v="21.19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x v="69"/>
    <x v="69"/>
    <b v="0"/>
    <n v="178"/>
    <b v="1"/>
    <x v="1"/>
    <n v="111"/>
    <n v="62.33"/>
    <x v="0"/>
    <s v="shorts"/>
    <x v="69"/>
    <x v="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x v="70"/>
    <x v="70"/>
    <b v="0"/>
    <n v="17"/>
    <b v="1"/>
    <x v="1"/>
    <n v="127"/>
    <n v="37.409999999999997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x v="71"/>
    <x v="71"/>
    <b v="0"/>
    <n v="32"/>
    <b v="1"/>
    <x v="1"/>
    <n v="124"/>
    <n v="69.72"/>
    <x v="0"/>
    <s v="shorts"/>
    <x v="71"/>
    <x v="0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x v="72"/>
    <x v="72"/>
    <b v="0"/>
    <n v="41"/>
    <b v="1"/>
    <x v="1"/>
    <n v="108"/>
    <n v="58.17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x v="73"/>
    <x v="73"/>
    <b v="0"/>
    <n v="18"/>
    <b v="1"/>
    <x v="1"/>
    <n v="100"/>
    <n v="50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x v="74"/>
    <x v="74"/>
    <b v="0"/>
    <n v="29"/>
    <b v="1"/>
    <x v="1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x v="75"/>
    <x v="75"/>
    <b v="0"/>
    <n v="47"/>
    <b v="1"/>
    <x v="1"/>
    <n v="115"/>
    <n v="85.96"/>
    <x v="0"/>
    <s v="shorts"/>
    <x v="75"/>
    <x v="0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x v="76"/>
    <x v="76"/>
    <b v="0"/>
    <n v="15"/>
    <b v="1"/>
    <x v="1"/>
    <n v="153"/>
    <n v="30.67"/>
    <x v="0"/>
    <s v="shorts"/>
    <x v="76"/>
    <x v="0"/>
  </r>
  <r>
    <n v="77"/>
    <s v="Jonah and the Crab"/>
    <s v="A short film about a boy searching for companionship in a hermit crab he finds on the beach."/>
    <x v="44"/>
    <x v="76"/>
    <x v="0"/>
    <s v="US"/>
    <s v="USD"/>
    <x v="77"/>
    <x v="77"/>
    <b v="0"/>
    <n v="26"/>
    <b v="1"/>
    <x v="1"/>
    <n v="393"/>
    <n v="60.38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x v="78"/>
    <x v="78"/>
    <b v="0"/>
    <n v="35"/>
    <b v="1"/>
    <x v="1"/>
    <n v="2702"/>
    <n v="38.6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x v="79"/>
    <x v="79"/>
    <b v="0"/>
    <n v="41"/>
    <b v="1"/>
    <x v="1"/>
    <n v="127"/>
    <n v="40.270000000000003"/>
    <x v="0"/>
    <s v="shorts"/>
    <x v="79"/>
    <x v="0"/>
  </r>
  <r>
    <n v="80"/>
    <s v="Swingers Anonymous"/>
    <s v="What would you do if you ended up at a swingers party with two dead bodies and $20,000 in drug money?"/>
    <x v="14"/>
    <x v="79"/>
    <x v="0"/>
    <s v="US"/>
    <s v="USD"/>
    <x v="80"/>
    <x v="80"/>
    <b v="0"/>
    <n v="47"/>
    <b v="1"/>
    <x v="1"/>
    <n v="107"/>
    <n v="273.83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x v="81"/>
    <x v="81"/>
    <b v="0"/>
    <n v="28"/>
    <b v="1"/>
    <x v="1"/>
    <n v="198"/>
    <n v="53.04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x v="82"/>
    <x v="82"/>
    <b v="0"/>
    <n v="100"/>
    <b v="1"/>
    <x v="1"/>
    <n v="100"/>
    <n v="40.01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x v="83"/>
    <x v="83"/>
    <b v="0"/>
    <n v="13"/>
    <b v="1"/>
    <x v="1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x v="84"/>
    <x v="84"/>
    <b v="0"/>
    <n v="7"/>
    <b v="1"/>
    <x v="1"/>
    <n v="100"/>
    <n v="71.430000000000007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x v="85"/>
    <x v="85"/>
    <b v="0"/>
    <n v="21"/>
    <b v="1"/>
    <x v="1"/>
    <n v="126"/>
    <n v="71.709999999999994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x v="86"/>
    <x v="86"/>
    <b v="0"/>
    <n v="17"/>
    <b v="1"/>
    <x v="1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x v="87"/>
    <x v="87"/>
    <b v="0"/>
    <n v="25"/>
    <b v="1"/>
    <x v="1"/>
    <n v="105"/>
    <n v="104.6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x v="88"/>
    <x v="88"/>
    <b v="0"/>
    <n v="60"/>
    <b v="1"/>
    <x v="1"/>
    <n v="103"/>
    <n v="60"/>
    <x v="0"/>
    <s v="shorts"/>
    <x v="88"/>
    <x v="0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x v="89"/>
    <x v="89"/>
    <b v="0"/>
    <n v="56"/>
    <b v="1"/>
    <x v="1"/>
    <n v="115"/>
    <n v="123.29"/>
    <x v="0"/>
    <s v="shorts"/>
    <x v="89"/>
    <x v="0"/>
  </r>
  <r>
    <n v="90"/>
    <s v="Help Get the Short Film Interior Design into Film Festivals!"/>
    <s v="We're looking for funding to help submit a short film to film festivals."/>
    <x v="2"/>
    <x v="89"/>
    <x v="0"/>
    <s v="US"/>
    <s v="USD"/>
    <x v="90"/>
    <x v="90"/>
    <b v="0"/>
    <n v="16"/>
    <b v="1"/>
    <x v="1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x v="91"/>
    <x v="91"/>
    <b v="0"/>
    <n v="46"/>
    <b v="1"/>
    <x v="1"/>
    <n v="120"/>
    <n v="78.260000000000005"/>
    <x v="0"/>
    <s v="shorts"/>
    <x v="91"/>
    <x v="0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x v="92"/>
    <x v="92"/>
    <b v="0"/>
    <n v="43"/>
    <b v="1"/>
    <x v="1"/>
    <n v="105"/>
    <n v="122.33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x v="93"/>
    <x v="93"/>
    <b v="0"/>
    <n v="15"/>
    <b v="1"/>
    <x v="1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x v="94"/>
    <x v="94"/>
    <b v="0"/>
    <n v="12"/>
    <b v="1"/>
    <x v="1"/>
    <n v="104"/>
    <n v="21.67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x v="95"/>
    <x v="95"/>
    <b v="0"/>
    <n v="21"/>
    <b v="1"/>
    <x v="1"/>
    <n v="131"/>
    <n v="21.9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x v="96"/>
    <x v="96"/>
    <b v="0"/>
    <n v="34"/>
    <b v="1"/>
    <x v="1"/>
    <n v="115"/>
    <n v="50.59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x v="97"/>
    <x v="97"/>
    <b v="0"/>
    <n v="8"/>
    <b v="1"/>
    <x v="1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x v="98"/>
    <x v="98"/>
    <b v="0"/>
    <n v="60"/>
    <b v="1"/>
    <x v="1"/>
    <n v="106"/>
    <n v="56.67"/>
    <x v="0"/>
    <s v="shorts"/>
    <x v="98"/>
    <x v="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x v="99"/>
    <x v="99"/>
    <b v="0"/>
    <n v="39"/>
    <b v="1"/>
    <x v="1"/>
    <n v="106"/>
    <n v="40.78"/>
    <x v="0"/>
    <s v="shorts"/>
    <x v="99"/>
    <x v="0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x v="100"/>
    <x v="100"/>
    <b v="0"/>
    <n v="26"/>
    <b v="1"/>
    <x v="1"/>
    <n v="100"/>
    <n v="192.31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x v="101"/>
    <x v="101"/>
    <b v="0"/>
    <n v="35"/>
    <b v="1"/>
    <x v="1"/>
    <n v="100"/>
    <n v="100"/>
    <x v="0"/>
    <s v="shorts"/>
    <x v="101"/>
    <x v="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x v="102"/>
    <x v="102"/>
    <b v="0"/>
    <n v="65"/>
    <b v="1"/>
    <x v="1"/>
    <n v="128"/>
    <n v="117.92"/>
    <x v="0"/>
    <s v="shorts"/>
    <x v="102"/>
    <x v="0"/>
  </r>
  <r>
    <n v="103"/>
    <s v="I'M TWENTY SOMETHING"/>
    <s v="Three friends in their twenties are trying to do the impossible - have fun on a casual Friday night."/>
    <x v="46"/>
    <x v="100"/>
    <x v="0"/>
    <s v="GB"/>
    <s v="GBP"/>
    <x v="103"/>
    <x v="103"/>
    <b v="0"/>
    <n v="49"/>
    <b v="1"/>
    <x v="1"/>
    <n v="105"/>
    <n v="27.9"/>
    <x v="0"/>
    <s v="shorts"/>
    <x v="103"/>
    <x v="0"/>
  </r>
  <r>
    <n v="104"/>
    <s v="Good 'Ol Trumpet"/>
    <s v="UCF short film about an old man, his love for music, and his misplaced trumpet.  "/>
    <x v="2"/>
    <x v="49"/>
    <x v="0"/>
    <s v="US"/>
    <s v="USD"/>
    <x v="104"/>
    <x v="104"/>
    <b v="0"/>
    <n v="10"/>
    <b v="1"/>
    <x v="1"/>
    <n v="120"/>
    <n v="60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x v="105"/>
    <x v="105"/>
    <b v="0"/>
    <n v="60"/>
    <b v="1"/>
    <x v="1"/>
    <n v="107"/>
    <n v="39.380000000000003"/>
    <x v="0"/>
    <s v="shorts"/>
    <x v="105"/>
    <x v="0"/>
  </r>
  <r>
    <n v="106"/>
    <s v="LOST WEEKEND"/>
    <s v="A Boy. A Girl. A Car. A Serial Killer."/>
    <x v="10"/>
    <x v="102"/>
    <x v="0"/>
    <s v="US"/>
    <s v="USD"/>
    <x v="106"/>
    <x v="106"/>
    <b v="0"/>
    <n v="27"/>
    <b v="1"/>
    <x v="1"/>
    <n v="101"/>
    <n v="186.11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x v="107"/>
    <x v="107"/>
    <b v="0"/>
    <n v="69"/>
    <b v="1"/>
    <x v="1"/>
    <n v="102"/>
    <n v="111.38"/>
    <x v="0"/>
    <s v="shorts"/>
    <x v="107"/>
    <x v="0"/>
  </r>
  <r>
    <n v="108"/>
    <s v="GLASS: A Love Story"/>
    <s v="When a man can't find love, his Google GLASS does the searching for him. A short film shot with Google Glass."/>
    <x v="15"/>
    <x v="29"/>
    <x v="0"/>
    <s v="US"/>
    <s v="USD"/>
    <x v="108"/>
    <x v="108"/>
    <b v="0"/>
    <n v="47"/>
    <b v="1"/>
    <x v="1"/>
    <n v="247"/>
    <n v="78.72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x v="109"/>
    <x v="109"/>
    <b v="0"/>
    <n v="47"/>
    <b v="1"/>
    <x v="1"/>
    <n v="220"/>
    <n v="46.7"/>
    <x v="0"/>
    <s v="shorts"/>
    <x v="109"/>
    <x v="0"/>
  </r>
  <r>
    <n v="110"/>
    <s v="Earlids"/>
    <s v="Lee, an awkward teenager with sound-blocking earlids, must confront his self-isolation after a girl moves in next door."/>
    <x v="46"/>
    <x v="105"/>
    <x v="0"/>
    <s v="US"/>
    <s v="USD"/>
    <x v="110"/>
    <x v="110"/>
    <b v="0"/>
    <n v="26"/>
    <b v="1"/>
    <x v="1"/>
    <n v="131"/>
    <n v="65.38"/>
    <x v="0"/>
    <s v="shorts"/>
    <x v="110"/>
    <x v="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x v="111"/>
    <x v="111"/>
    <b v="0"/>
    <n v="53"/>
    <b v="1"/>
    <x v="1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x v="112"/>
    <x v="112"/>
    <b v="0"/>
    <n v="81"/>
    <b v="1"/>
    <x v="1"/>
    <n v="104"/>
    <n v="64.2"/>
    <x v="0"/>
    <s v="shorts"/>
    <x v="112"/>
    <x v="0"/>
  </r>
  <r>
    <n v="113"/>
    <s v="&quot;The First Day&quot; by Julia Othmer- Music Video"/>
    <s v="A living memorial for all those dealing with trauma, grief and loss."/>
    <x v="10"/>
    <x v="108"/>
    <x v="0"/>
    <s v="US"/>
    <s v="USD"/>
    <x v="113"/>
    <x v="113"/>
    <b v="0"/>
    <n v="78"/>
    <b v="1"/>
    <x v="1"/>
    <n v="141"/>
    <n v="90.38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x v="114"/>
    <x v="114"/>
    <b v="0"/>
    <n v="35"/>
    <b v="1"/>
    <x v="1"/>
    <n v="103"/>
    <n v="88.57"/>
    <x v="0"/>
    <s v="shorts"/>
    <x v="114"/>
    <x v="0"/>
  </r>
  <r>
    <n v="115"/>
    <s v="The World's Greatest Lover"/>
    <s v="Never judge a book (or a lover) by their cover."/>
    <x v="52"/>
    <x v="110"/>
    <x v="0"/>
    <s v="US"/>
    <s v="USD"/>
    <x v="115"/>
    <x v="115"/>
    <b v="0"/>
    <n v="22"/>
    <b v="1"/>
    <x v="1"/>
    <n v="140"/>
    <n v="28.73"/>
    <x v="0"/>
    <s v="shorts"/>
    <x v="115"/>
    <x v="0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x v="116"/>
    <x v="116"/>
    <b v="0"/>
    <n v="57"/>
    <b v="1"/>
    <x v="1"/>
    <n v="114"/>
    <n v="69.790000000000006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x v="117"/>
    <x v="117"/>
    <b v="0"/>
    <n v="27"/>
    <b v="1"/>
    <x v="1"/>
    <n v="100"/>
    <n v="167.49"/>
    <x v="0"/>
    <s v="shorts"/>
    <x v="117"/>
    <x v="0"/>
  </r>
  <r>
    <n v="118"/>
    <s v="DENOUNCED - A Short Film"/>
    <s v="When a ruthless hit-man is 'denounced' from the mafia, his old enemies declare war."/>
    <x v="10"/>
    <x v="113"/>
    <x v="0"/>
    <s v="US"/>
    <s v="USD"/>
    <x v="118"/>
    <x v="118"/>
    <b v="0"/>
    <n v="39"/>
    <b v="1"/>
    <x v="1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x v="119"/>
    <x v="119"/>
    <b v="0"/>
    <n v="37"/>
    <b v="1"/>
    <x v="1"/>
    <n v="105"/>
    <n v="91.84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x v="120"/>
    <x v="120"/>
    <b v="0"/>
    <n v="1"/>
    <b v="0"/>
    <x v="2"/>
    <n v="0"/>
    <n v="10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x v="121"/>
    <x v="121"/>
    <b v="0"/>
    <n v="1"/>
    <b v="0"/>
    <x v="2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x v="55"/>
    <x v="117"/>
    <x v="1"/>
    <s v="US"/>
    <s v="USD"/>
    <x v="122"/>
    <x v="122"/>
    <b v="0"/>
    <n v="0"/>
    <b v="0"/>
    <x v="2"/>
    <n v="0"/>
    <e v="#DIV/0!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x v="123"/>
    <x v="123"/>
    <b v="0"/>
    <n v="6"/>
    <b v="0"/>
    <x v="2"/>
    <n v="0"/>
    <n v="25.17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x v="124"/>
    <x v="124"/>
    <b v="0"/>
    <n v="0"/>
    <b v="0"/>
    <x v="2"/>
    <n v="0"/>
    <e v="#DIV/0!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x v="125"/>
    <x v="125"/>
    <b v="0"/>
    <n v="6"/>
    <b v="0"/>
    <x v="2"/>
    <n v="14"/>
    <n v="11.67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x v="126"/>
    <x v="126"/>
    <b v="0"/>
    <n v="13"/>
    <b v="0"/>
    <x v="2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x v="127"/>
    <x v="127"/>
    <b v="0"/>
    <n v="4"/>
    <b v="0"/>
    <x v="2"/>
    <n v="2"/>
    <n v="47.5"/>
    <x v="0"/>
    <s v="science fiction"/>
    <x v="127"/>
    <x v="0"/>
  </r>
  <r>
    <n v="128"/>
    <s v="Ralphi3 (Canceled)"/>
    <s v="A Science Fiction film filled with entertainment and Excitement"/>
    <x v="57"/>
    <x v="122"/>
    <x v="1"/>
    <s v="US"/>
    <s v="USD"/>
    <x v="128"/>
    <x v="128"/>
    <b v="0"/>
    <n v="6"/>
    <b v="0"/>
    <x v="2"/>
    <n v="2"/>
    <n v="311.17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x v="129"/>
    <x v="129"/>
    <b v="0"/>
    <n v="0"/>
    <b v="0"/>
    <x v="2"/>
    <n v="0"/>
    <e v="#DIV/0!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x v="130"/>
    <x v="130"/>
    <b v="0"/>
    <n v="0"/>
    <b v="0"/>
    <x v="2"/>
    <n v="0"/>
    <e v="#DIV/0!"/>
    <x v="0"/>
    <s v="science fiction"/>
    <x v="130"/>
    <x v="0"/>
  </r>
  <r>
    <n v="131"/>
    <s v="I (Canceled)"/>
    <s v="I"/>
    <x v="38"/>
    <x v="117"/>
    <x v="1"/>
    <s v="US"/>
    <s v="USD"/>
    <x v="131"/>
    <x v="131"/>
    <b v="0"/>
    <n v="0"/>
    <b v="0"/>
    <x v="2"/>
    <n v="0"/>
    <e v="#DIV/0!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x v="132"/>
    <x v="132"/>
    <b v="0"/>
    <n v="81"/>
    <b v="0"/>
    <x v="2"/>
    <n v="10"/>
    <n v="94.51"/>
    <x v="0"/>
    <s v="science fiction"/>
    <x v="132"/>
    <x v="0"/>
  </r>
  <r>
    <n v="133"/>
    <s v="Demon Women from outer space (Canceled)"/>
    <s v="Invasion from outer space sights, to weird to imagine destruction too monstrous to escape"/>
    <x v="59"/>
    <x v="117"/>
    <x v="1"/>
    <s v="US"/>
    <s v="USD"/>
    <x v="133"/>
    <x v="133"/>
    <b v="0"/>
    <n v="0"/>
    <b v="0"/>
    <x v="2"/>
    <n v="0"/>
    <e v="#DIV/0!"/>
    <x v="0"/>
    <s v="science fiction"/>
    <x v="133"/>
    <x v="0"/>
  </r>
  <r>
    <n v="134"/>
    <s v="MARLEY'S GHOST (AMBASSADORS OF STEAM) (Canceled)"/>
    <s v="steampunk  remake of &quot;a Christmas carol&quot;"/>
    <x v="10"/>
    <x v="117"/>
    <x v="1"/>
    <s v="US"/>
    <s v="USD"/>
    <x v="134"/>
    <x v="134"/>
    <b v="0"/>
    <n v="0"/>
    <b v="0"/>
    <x v="2"/>
    <n v="0"/>
    <e v="#DIV/0!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x v="135"/>
    <x v="135"/>
    <b v="0"/>
    <n v="5"/>
    <b v="0"/>
    <x v="2"/>
    <n v="13"/>
    <n v="80.599999999999994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x v="136"/>
    <x v="136"/>
    <b v="0"/>
    <n v="0"/>
    <b v="0"/>
    <x v="2"/>
    <n v="0"/>
    <e v="#DIV/0!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x v="137"/>
    <x v="137"/>
    <b v="0"/>
    <n v="0"/>
    <b v="0"/>
    <x v="2"/>
    <n v="0"/>
    <e v="#DIV/0!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x v="138"/>
    <x v="138"/>
    <b v="0"/>
    <n v="58"/>
    <b v="0"/>
    <x v="2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x v="2"/>
    <x v="83"/>
    <x v="1"/>
    <s v="US"/>
    <s v="USD"/>
    <x v="139"/>
    <x v="139"/>
    <b v="0"/>
    <n v="1"/>
    <b v="0"/>
    <x v="2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x v="140"/>
    <x v="140"/>
    <b v="0"/>
    <n v="0"/>
    <b v="0"/>
    <x v="2"/>
    <n v="0"/>
    <e v="#DIV/0!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x v="141"/>
    <x v="141"/>
    <b v="0"/>
    <n v="28"/>
    <b v="0"/>
    <x v="2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x v="142"/>
    <x v="142"/>
    <b v="0"/>
    <n v="1"/>
    <b v="0"/>
    <x v="2"/>
    <n v="0"/>
    <n v="10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x v="143"/>
    <x v="143"/>
    <b v="0"/>
    <n v="0"/>
    <b v="0"/>
    <x v="2"/>
    <n v="0"/>
    <e v="#DIV/0!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x v="144"/>
    <x v="144"/>
    <b v="0"/>
    <n v="37"/>
    <b v="0"/>
    <x v="2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x v="145"/>
    <x v="145"/>
    <b v="0"/>
    <n v="9"/>
    <b v="0"/>
    <x v="2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x v="146"/>
    <x v="146"/>
    <b v="0"/>
    <n v="3"/>
    <b v="0"/>
    <x v="2"/>
    <n v="1"/>
    <n v="38.33"/>
    <x v="0"/>
    <s v="science fiction"/>
    <x v="146"/>
    <x v="0"/>
  </r>
  <r>
    <n v="147"/>
    <s v="Consumed (Static Air) (Canceled)"/>
    <s v="Film makers catch live footage beyond their wildest dreams."/>
    <x v="39"/>
    <x v="117"/>
    <x v="1"/>
    <s v="GB"/>
    <s v="GBP"/>
    <x v="147"/>
    <x v="147"/>
    <b v="0"/>
    <n v="0"/>
    <b v="0"/>
    <x v="2"/>
    <n v="0"/>
    <e v="#DIV/0!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x v="148"/>
    <x v="148"/>
    <b v="0"/>
    <n v="2"/>
    <b v="0"/>
    <x v="2"/>
    <n v="0"/>
    <n v="20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x v="149"/>
    <x v="149"/>
    <b v="0"/>
    <n v="6"/>
    <b v="0"/>
    <x v="2"/>
    <n v="1"/>
    <n v="15.33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x v="150"/>
    <x v="150"/>
    <b v="0"/>
    <n v="67"/>
    <b v="0"/>
    <x v="2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x v="151"/>
    <x v="151"/>
    <b v="0"/>
    <n v="5"/>
    <b v="0"/>
    <x v="2"/>
    <n v="0"/>
    <n v="28"/>
    <x v="0"/>
    <s v="science fiction"/>
    <x v="151"/>
    <x v="0"/>
  </r>
  <r>
    <n v="152"/>
    <s v="The Great Dark (Canceled)"/>
    <s v="The Great Dark is a journey through the unimaginable...and un foreseeable..."/>
    <x v="66"/>
    <x v="134"/>
    <x v="1"/>
    <s v="US"/>
    <s v="USD"/>
    <x v="152"/>
    <x v="152"/>
    <b v="0"/>
    <n v="2"/>
    <b v="0"/>
    <x v="2"/>
    <n v="0"/>
    <n v="15"/>
    <x v="0"/>
    <s v="science fiction"/>
    <x v="152"/>
    <x v="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x v="153"/>
    <x v="153"/>
    <b v="0"/>
    <n v="10"/>
    <b v="0"/>
    <x v="2"/>
    <n v="1"/>
    <n v="35.9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x v="154"/>
    <x v="154"/>
    <b v="0"/>
    <n v="3"/>
    <b v="0"/>
    <x v="2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x v="155"/>
    <x v="155"/>
    <b v="0"/>
    <n v="4"/>
    <b v="0"/>
    <x v="2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x v="156"/>
    <x v="156"/>
    <b v="0"/>
    <n v="15"/>
    <b v="0"/>
    <x v="2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x v="157"/>
    <x v="157"/>
    <b v="0"/>
    <n v="2"/>
    <b v="0"/>
    <x v="2"/>
    <n v="0"/>
    <n v="4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x v="158"/>
    <x v="158"/>
    <b v="0"/>
    <n v="0"/>
    <b v="0"/>
    <x v="2"/>
    <n v="0"/>
    <e v="#DIV/0!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x v="159"/>
    <x v="159"/>
    <b v="0"/>
    <n v="1"/>
    <b v="0"/>
    <x v="2"/>
    <n v="0"/>
    <n v="10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x v="160"/>
    <x v="160"/>
    <b v="0"/>
    <n v="0"/>
    <b v="0"/>
    <x v="3"/>
    <n v="0"/>
    <e v="#DIV/0!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x v="161"/>
    <x v="161"/>
    <b v="0"/>
    <n v="1"/>
    <b v="0"/>
    <x v="3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x v="162"/>
    <x v="162"/>
    <b v="0"/>
    <n v="10"/>
    <b v="0"/>
    <x v="3"/>
    <n v="16"/>
    <n v="43.5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x v="163"/>
    <x v="163"/>
    <b v="0"/>
    <n v="0"/>
    <b v="0"/>
    <x v="3"/>
    <n v="0"/>
    <e v="#DIV/0!"/>
    <x v="0"/>
    <s v="drama"/>
    <x v="163"/>
    <x v="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x v="164"/>
    <x v="164"/>
    <b v="0"/>
    <n v="7"/>
    <b v="0"/>
    <x v="3"/>
    <n v="1"/>
    <n v="91.43"/>
    <x v="0"/>
    <s v="drama"/>
    <x v="164"/>
    <x v="0"/>
  </r>
  <r>
    <n v="165"/>
    <s v="NET"/>
    <s v="A teacher. A boy. The beach and a heatwave that drove them all insane."/>
    <x v="73"/>
    <x v="117"/>
    <x v="2"/>
    <s v="GB"/>
    <s v="GBP"/>
    <x v="165"/>
    <x v="165"/>
    <b v="0"/>
    <n v="0"/>
    <b v="0"/>
    <x v="3"/>
    <n v="0"/>
    <e v="#DIV/0!"/>
    <x v="0"/>
    <s v="drama"/>
    <x v="165"/>
    <x v="0"/>
  </r>
  <r>
    <n v="166"/>
    <s v="Pressure"/>
    <s v="A young teen makes a bad decision after joining gang and the film expresses his choices that led him to that point."/>
    <x v="10"/>
    <x v="142"/>
    <x v="2"/>
    <s v="US"/>
    <s v="USD"/>
    <x v="166"/>
    <x v="166"/>
    <b v="0"/>
    <n v="1"/>
    <b v="0"/>
    <x v="3"/>
    <n v="60"/>
    <n v="3000"/>
    <x v="0"/>
    <s v="drama"/>
    <x v="166"/>
    <x v="0"/>
  </r>
  <r>
    <n v="167"/>
    <s v="Past"/>
    <s v="A young man experiences a tragedy and has the opportunity to go back and learn from his mistakes and find out his true self."/>
    <x v="74"/>
    <x v="143"/>
    <x v="2"/>
    <s v="US"/>
    <s v="USD"/>
    <x v="167"/>
    <x v="167"/>
    <b v="0"/>
    <n v="2"/>
    <b v="0"/>
    <x v="3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x v="168"/>
    <x v="168"/>
    <b v="0"/>
    <n v="3"/>
    <b v="0"/>
    <x v="3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x v="169"/>
    <x v="169"/>
    <b v="0"/>
    <n v="10"/>
    <b v="0"/>
    <x v="3"/>
    <n v="22"/>
    <n v="56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x v="170"/>
    <x v="170"/>
    <b v="0"/>
    <n v="10"/>
    <b v="0"/>
    <x v="3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x v="171"/>
    <x v="171"/>
    <b v="0"/>
    <n v="1"/>
    <b v="0"/>
    <x v="3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x v="75"/>
    <x v="117"/>
    <x v="2"/>
    <s v="US"/>
    <s v="USD"/>
    <x v="172"/>
    <x v="172"/>
    <b v="0"/>
    <n v="0"/>
    <b v="0"/>
    <x v="3"/>
    <n v="0"/>
    <e v="#DIV/0!"/>
    <x v="0"/>
    <s v="drama"/>
    <x v="172"/>
    <x v="0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x v="173"/>
    <x v="173"/>
    <b v="0"/>
    <n v="0"/>
    <b v="0"/>
    <x v="3"/>
    <n v="0"/>
    <e v="#DIV/0!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x v="174"/>
    <x v="174"/>
    <b v="0"/>
    <n v="0"/>
    <b v="0"/>
    <x v="3"/>
    <n v="0"/>
    <e v="#DIV/0!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x v="175"/>
    <x v="175"/>
    <b v="0"/>
    <n v="26"/>
    <b v="0"/>
    <x v="3"/>
    <n v="6"/>
    <n v="49.88"/>
    <x v="0"/>
    <s v="drama"/>
    <x v="175"/>
    <x v="0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x v="176"/>
    <x v="176"/>
    <b v="0"/>
    <n v="0"/>
    <b v="0"/>
    <x v="3"/>
    <n v="0"/>
    <e v="#DIV/0!"/>
    <x v="0"/>
    <s v="drama"/>
    <x v="176"/>
    <x v="0"/>
  </r>
  <r>
    <n v="177"/>
    <s v="The Good Samaritan"/>
    <s v="I'm making a modern day version of the bible story &quot; The Good Samaritan&quot;"/>
    <x v="52"/>
    <x v="147"/>
    <x v="2"/>
    <s v="US"/>
    <s v="USD"/>
    <x v="177"/>
    <x v="177"/>
    <b v="0"/>
    <n v="7"/>
    <b v="0"/>
    <x v="3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x v="69"/>
    <x v="117"/>
    <x v="2"/>
    <s v="ES"/>
    <s v="EUR"/>
    <x v="178"/>
    <x v="178"/>
    <b v="0"/>
    <n v="0"/>
    <b v="0"/>
    <x v="3"/>
    <n v="0"/>
    <e v="#DIV/0!"/>
    <x v="0"/>
    <s v="drama"/>
    <x v="178"/>
    <x v="0"/>
  </r>
  <r>
    <n v="179"/>
    <s v="Sustain: A Film About Survival"/>
    <s v="A feature-length film about how three people survive in a diseased world."/>
    <x v="28"/>
    <x v="148"/>
    <x v="2"/>
    <s v="US"/>
    <s v="USD"/>
    <x v="179"/>
    <x v="179"/>
    <b v="0"/>
    <n v="2"/>
    <b v="0"/>
    <x v="3"/>
    <n v="20"/>
    <n v="100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x v="180"/>
    <x v="180"/>
    <b v="0"/>
    <n v="13"/>
    <b v="0"/>
    <x v="3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x v="181"/>
    <x v="181"/>
    <b v="0"/>
    <n v="4"/>
    <b v="0"/>
    <x v="3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x v="182"/>
    <x v="182"/>
    <b v="0"/>
    <n v="0"/>
    <b v="0"/>
    <x v="3"/>
    <n v="0"/>
    <e v="#DIV/0!"/>
    <x v="0"/>
    <s v="drama"/>
    <x v="182"/>
    <x v="0"/>
  </r>
  <r>
    <n v="183"/>
    <s v="Three Little Words"/>
    <s v="Don't kill me until I meet my Dad"/>
    <x v="78"/>
    <x v="151"/>
    <x v="2"/>
    <s v="GB"/>
    <s v="GBP"/>
    <x v="183"/>
    <x v="183"/>
    <b v="0"/>
    <n v="12"/>
    <b v="0"/>
    <x v="3"/>
    <n v="36"/>
    <n v="373.5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x v="184"/>
    <x v="184"/>
    <b v="0"/>
    <n v="2"/>
    <b v="0"/>
    <x v="3"/>
    <n v="3"/>
    <n v="25.5"/>
    <x v="0"/>
    <s v="drama"/>
    <x v="184"/>
    <x v="0"/>
  </r>
  <r>
    <n v="185"/>
    <s v="BLANK Short Movie"/>
    <s v="Love has no boundaries!"/>
    <x v="79"/>
    <x v="153"/>
    <x v="2"/>
    <s v="NO"/>
    <s v="NOK"/>
    <x v="185"/>
    <x v="185"/>
    <b v="0"/>
    <n v="10"/>
    <b v="0"/>
    <x v="3"/>
    <n v="6"/>
    <n v="220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x v="186"/>
    <x v="186"/>
    <b v="0"/>
    <n v="0"/>
    <b v="0"/>
    <x v="3"/>
    <n v="0"/>
    <e v="#DIV/0!"/>
    <x v="0"/>
    <s v="drama"/>
    <x v="186"/>
    <x v="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x v="187"/>
    <x v="187"/>
    <b v="0"/>
    <n v="5"/>
    <b v="0"/>
    <x v="3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x v="188"/>
    <x v="188"/>
    <b v="0"/>
    <n v="0"/>
    <b v="0"/>
    <x v="3"/>
    <n v="0"/>
    <e v="#DIV/0!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x v="189"/>
    <x v="189"/>
    <b v="0"/>
    <n v="5"/>
    <b v="0"/>
    <x v="3"/>
    <n v="0"/>
    <n v="69"/>
    <x v="0"/>
    <s v="drama"/>
    <x v="189"/>
    <x v="0"/>
  </r>
  <r>
    <n v="190"/>
    <s v="REGIONRAT, the movie"/>
    <s v="Because hope can be a 4 letter word"/>
    <x v="14"/>
    <x v="155"/>
    <x v="2"/>
    <s v="US"/>
    <s v="USD"/>
    <x v="190"/>
    <x v="190"/>
    <b v="0"/>
    <n v="1"/>
    <b v="0"/>
    <x v="3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x v="191"/>
    <x v="191"/>
    <b v="0"/>
    <n v="3"/>
    <b v="0"/>
    <x v="3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x v="192"/>
    <x v="192"/>
    <b v="0"/>
    <n v="3"/>
    <b v="0"/>
    <x v="3"/>
    <n v="0"/>
    <n v="5.67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x v="193"/>
    <x v="193"/>
    <b v="0"/>
    <n v="0"/>
    <b v="0"/>
    <x v="3"/>
    <n v="0"/>
    <e v="#DIV/0!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x v="194"/>
    <x v="194"/>
    <b v="0"/>
    <n v="3"/>
    <b v="0"/>
    <x v="3"/>
    <n v="0"/>
    <n v="1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x v="195"/>
    <x v="195"/>
    <b v="0"/>
    <n v="0"/>
    <b v="0"/>
    <x v="3"/>
    <n v="0"/>
    <e v="#DIV/0!"/>
    <x v="0"/>
    <s v="drama"/>
    <x v="195"/>
    <x v="0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x v="196"/>
    <x v="196"/>
    <b v="0"/>
    <n v="19"/>
    <b v="0"/>
    <x v="3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x v="197"/>
    <x v="197"/>
    <b v="0"/>
    <n v="8"/>
    <b v="0"/>
    <x v="3"/>
    <n v="10"/>
    <n v="32.75"/>
    <x v="0"/>
    <s v="drama"/>
    <x v="197"/>
    <x v="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x v="198"/>
    <x v="198"/>
    <b v="0"/>
    <n v="6"/>
    <b v="0"/>
    <x v="3"/>
    <n v="1"/>
    <n v="46.5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x v="199"/>
    <x v="199"/>
    <b v="0"/>
    <n v="0"/>
    <b v="0"/>
    <x v="3"/>
    <n v="0"/>
    <e v="#DIV/0!"/>
    <x v="0"/>
    <s v="drama"/>
    <x v="199"/>
    <x v="0"/>
  </r>
  <r>
    <n v="200"/>
    <s v="The Crossing Shore"/>
    <s v="A film dedicated to an AAF Pilot's struggle to survive behind enemy lines during WWII."/>
    <x v="12"/>
    <x v="162"/>
    <x v="2"/>
    <s v="US"/>
    <s v="USD"/>
    <x v="200"/>
    <x v="200"/>
    <b v="0"/>
    <n v="18"/>
    <b v="0"/>
    <x v="3"/>
    <n v="26"/>
    <n v="87.31"/>
    <x v="0"/>
    <s v="drama"/>
    <x v="200"/>
    <x v="0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x v="201"/>
    <x v="201"/>
    <b v="0"/>
    <n v="7"/>
    <b v="0"/>
    <x v="3"/>
    <n v="58"/>
    <n v="54.29"/>
    <x v="0"/>
    <s v="drama"/>
    <x v="201"/>
    <x v="0"/>
  </r>
  <r>
    <n v="202"/>
    <s v="Modern Gangsters"/>
    <s v="new web series created by jonney terry"/>
    <x v="12"/>
    <x v="117"/>
    <x v="2"/>
    <s v="US"/>
    <s v="USD"/>
    <x v="202"/>
    <x v="202"/>
    <b v="0"/>
    <n v="0"/>
    <b v="0"/>
    <x v="3"/>
    <n v="0"/>
    <e v="#DIV/0!"/>
    <x v="0"/>
    <s v="drama"/>
    <x v="202"/>
    <x v="0"/>
  </r>
  <r>
    <n v="203"/>
    <s v="TheM"/>
    <s v="We are aiming to make a Web Series based on Youth Culture and the misrepresentation of socially stereotyped people."/>
    <x v="30"/>
    <x v="164"/>
    <x v="2"/>
    <s v="GB"/>
    <s v="GBP"/>
    <x v="203"/>
    <x v="203"/>
    <b v="0"/>
    <n v="8"/>
    <b v="0"/>
    <x v="3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x v="204"/>
    <x v="204"/>
    <b v="0"/>
    <n v="1293"/>
    <b v="0"/>
    <x v="3"/>
    <n v="51"/>
    <n v="117.68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x v="205"/>
    <x v="205"/>
    <b v="0"/>
    <n v="17"/>
    <b v="0"/>
    <x v="3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x v="83"/>
    <x v="117"/>
    <x v="2"/>
    <s v="US"/>
    <s v="USD"/>
    <x v="206"/>
    <x v="206"/>
    <b v="0"/>
    <n v="0"/>
    <b v="0"/>
    <x v="3"/>
    <n v="0"/>
    <e v="#DIV/0!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x v="207"/>
    <x v="207"/>
    <b v="0"/>
    <n v="13"/>
    <b v="0"/>
    <x v="3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x v="208"/>
    <x v="208"/>
    <b v="0"/>
    <n v="0"/>
    <b v="0"/>
    <x v="3"/>
    <n v="0"/>
    <e v="#DIV/0!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x v="209"/>
    <x v="209"/>
    <b v="0"/>
    <n v="0"/>
    <b v="0"/>
    <x v="3"/>
    <n v="0"/>
    <e v="#DIV/0!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x v="210"/>
    <x v="210"/>
    <b v="0"/>
    <n v="33"/>
    <b v="0"/>
    <x v="3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x v="211"/>
    <x v="211"/>
    <b v="0"/>
    <n v="12"/>
    <b v="0"/>
    <x v="3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x v="212"/>
    <x v="212"/>
    <b v="0"/>
    <n v="1"/>
    <b v="0"/>
    <x v="3"/>
    <n v="0"/>
    <n v="1"/>
    <x v="0"/>
    <s v="drama"/>
    <x v="212"/>
    <x v="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x v="213"/>
    <x v="213"/>
    <b v="0"/>
    <n v="1"/>
    <b v="0"/>
    <x v="3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x v="214"/>
    <x v="214"/>
    <b v="0"/>
    <n v="1"/>
    <b v="0"/>
    <x v="3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x v="215"/>
    <x v="215"/>
    <b v="0"/>
    <n v="1"/>
    <b v="0"/>
    <x v="3"/>
    <n v="0"/>
    <n v="10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x v="216"/>
    <x v="216"/>
    <b v="0"/>
    <n v="84"/>
    <b v="0"/>
    <x v="3"/>
    <n v="56"/>
    <n v="331.54"/>
    <x v="0"/>
    <s v="drama"/>
    <x v="216"/>
    <x v="0"/>
  </r>
  <r>
    <n v="217"/>
    <s v="Bitch"/>
    <s v="A roadmovie by paw"/>
    <x v="57"/>
    <x v="172"/>
    <x v="2"/>
    <s v="SE"/>
    <s v="SEK"/>
    <x v="217"/>
    <x v="217"/>
    <b v="0"/>
    <n v="38"/>
    <b v="0"/>
    <x v="3"/>
    <n v="12"/>
    <n v="314.29000000000002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x v="218"/>
    <x v="218"/>
    <b v="0"/>
    <n v="1"/>
    <b v="0"/>
    <x v="3"/>
    <n v="2"/>
    <n v="100"/>
    <x v="0"/>
    <s v="drama"/>
    <x v="218"/>
    <x v="0"/>
  </r>
  <r>
    <n v="219"/>
    <s v="True Colors"/>
    <s v="An hour-long pilot about a group of suburban LGBT teens coming of age in the early 90's."/>
    <x v="63"/>
    <x v="174"/>
    <x v="2"/>
    <s v="US"/>
    <s v="USD"/>
    <x v="219"/>
    <x v="219"/>
    <b v="0"/>
    <n v="76"/>
    <b v="0"/>
    <x v="3"/>
    <n v="18"/>
    <n v="115.99"/>
    <x v="0"/>
    <s v="drama"/>
    <x v="219"/>
    <x v="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x v="220"/>
    <x v="220"/>
    <b v="0"/>
    <n v="3"/>
    <b v="0"/>
    <x v="3"/>
    <n v="1"/>
    <n v="120"/>
    <x v="0"/>
    <s v="drama"/>
    <x v="220"/>
    <x v="0"/>
  </r>
  <r>
    <n v="221"/>
    <s v="Archetypes"/>
    <s v="Film about Schizophrenia with Surreal Twists!"/>
    <x v="63"/>
    <x v="117"/>
    <x v="2"/>
    <s v="US"/>
    <s v="USD"/>
    <x v="221"/>
    <x v="221"/>
    <b v="0"/>
    <n v="0"/>
    <b v="0"/>
    <x v="3"/>
    <n v="0"/>
    <e v="#DIV/0!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x v="222"/>
    <x v="222"/>
    <b v="0"/>
    <n v="2"/>
    <b v="0"/>
    <x v="3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x v="223"/>
    <x v="223"/>
    <b v="0"/>
    <n v="0"/>
    <b v="0"/>
    <x v="3"/>
    <n v="0"/>
    <e v="#DIV/0!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x v="224"/>
    <x v="224"/>
    <b v="0"/>
    <n v="0"/>
    <b v="0"/>
    <x v="3"/>
    <n v="0"/>
    <e v="#DIV/0!"/>
    <x v="0"/>
    <s v="drama"/>
    <x v="224"/>
    <x v="0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x v="225"/>
    <x v="225"/>
    <b v="0"/>
    <n v="0"/>
    <b v="0"/>
    <x v="3"/>
    <n v="0"/>
    <e v="#DIV/0!"/>
    <x v="0"/>
    <s v="drama"/>
    <x v="225"/>
    <x v="0"/>
  </r>
  <r>
    <n v="226"/>
    <s v="MAGGIE Film"/>
    <s v="A TRUE STORY OF DOMESTIC VILOLENCE THAT SEEKS TO OFFER THE VIEWER OUTLEST OF SUPPORT."/>
    <x v="88"/>
    <x v="156"/>
    <x v="2"/>
    <s v="GB"/>
    <s v="GBP"/>
    <x v="226"/>
    <x v="226"/>
    <b v="0"/>
    <n v="2"/>
    <b v="0"/>
    <x v="3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x v="227"/>
    <x v="227"/>
    <b v="0"/>
    <n v="0"/>
    <b v="0"/>
    <x v="3"/>
    <n v="0"/>
    <e v="#DIV/0!"/>
    <x v="0"/>
    <s v="drama"/>
    <x v="227"/>
    <x v="0"/>
  </r>
  <r>
    <n v="228"/>
    <s v="Facets of a Geek life"/>
    <s v="I am making a film from one one of my books called facets of a Geek life."/>
    <x v="6"/>
    <x v="117"/>
    <x v="2"/>
    <s v="GB"/>
    <s v="GBP"/>
    <x v="228"/>
    <x v="228"/>
    <b v="0"/>
    <n v="0"/>
    <b v="0"/>
    <x v="3"/>
    <n v="0"/>
    <e v="#DIV/0!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x v="229"/>
    <x v="229"/>
    <b v="0"/>
    <n v="0"/>
    <b v="0"/>
    <x v="3"/>
    <n v="0"/>
    <e v="#DIV/0!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x v="230"/>
    <x v="230"/>
    <b v="0"/>
    <n v="2"/>
    <b v="0"/>
    <x v="3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x v="231"/>
    <x v="231"/>
    <b v="0"/>
    <n v="0"/>
    <b v="0"/>
    <x v="3"/>
    <n v="0"/>
    <e v="#DIV/0!"/>
    <x v="0"/>
    <s v="drama"/>
    <x v="231"/>
    <x v="0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x v="232"/>
    <x v="232"/>
    <b v="0"/>
    <n v="7"/>
    <b v="0"/>
    <x v="3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x v="233"/>
    <x v="233"/>
    <b v="0"/>
    <n v="0"/>
    <b v="0"/>
    <x v="3"/>
    <n v="0"/>
    <e v="#DIV/0!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x v="234"/>
    <x v="234"/>
    <b v="0"/>
    <n v="5"/>
    <b v="0"/>
    <x v="3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x v="235"/>
    <x v="235"/>
    <b v="0"/>
    <n v="0"/>
    <b v="0"/>
    <x v="3"/>
    <n v="0"/>
    <e v="#DIV/0!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x v="236"/>
    <x v="236"/>
    <b v="0"/>
    <n v="0"/>
    <b v="0"/>
    <x v="3"/>
    <n v="0"/>
    <e v="#DIV/0!"/>
    <x v="0"/>
    <s v="drama"/>
    <x v="236"/>
    <x v="0"/>
  </r>
  <r>
    <n v="237"/>
    <s v="Making The Choice"/>
    <s v="Making The Choice is a christian short film series."/>
    <x v="36"/>
    <x v="155"/>
    <x v="2"/>
    <s v="US"/>
    <s v="USD"/>
    <x v="237"/>
    <x v="237"/>
    <b v="0"/>
    <n v="1"/>
    <b v="0"/>
    <x v="3"/>
    <n v="0"/>
    <n v="50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x v="238"/>
    <x v="238"/>
    <b v="0"/>
    <n v="0"/>
    <b v="0"/>
    <x v="3"/>
    <n v="0"/>
    <e v="#DIV/0!"/>
    <x v="0"/>
    <s v="drama"/>
    <x v="238"/>
    <x v="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x v="239"/>
    <x v="239"/>
    <b v="0"/>
    <n v="5"/>
    <b v="0"/>
    <x v="3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x v="240"/>
    <x v="240"/>
    <b v="1"/>
    <n v="137"/>
    <b v="1"/>
    <x v="4"/>
    <n v="108"/>
    <n v="117.85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x v="241"/>
    <x v="241"/>
    <b v="1"/>
    <n v="376"/>
    <b v="1"/>
    <x v="4"/>
    <n v="113"/>
    <n v="109.04"/>
    <x v="0"/>
    <s v="documentary"/>
    <x v="241"/>
    <x v="0"/>
  </r>
  <r>
    <n v="242"/>
    <s v="Hardwater"/>
    <s v="An unprecedented feature-length documentary film about Maine's tribal, oft-misunderstood ice fishing sub-culture."/>
    <x v="93"/>
    <x v="181"/>
    <x v="0"/>
    <s v="US"/>
    <s v="USD"/>
    <x v="242"/>
    <x v="242"/>
    <b v="1"/>
    <n v="202"/>
    <b v="1"/>
    <x v="4"/>
    <n v="113"/>
    <n v="73.02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x v="243"/>
    <x v="243"/>
    <b v="1"/>
    <n v="328"/>
    <b v="1"/>
    <x v="4"/>
    <n v="103"/>
    <n v="78.2"/>
    <x v="0"/>
    <s v="documentary"/>
    <x v="243"/>
    <x v="0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x v="244"/>
    <x v="244"/>
    <b v="1"/>
    <n v="84"/>
    <b v="1"/>
    <x v="4"/>
    <n v="114"/>
    <n v="47.4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x v="245"/>
    <x v="245"/>
    <b v="1"/>
    <n v="96"/>
    <b v="1"/>
    <x v="4"/>
    <n v="104"/>
    <n v="54.02"/>
    <x v="0"/>
    <s v="documentary"/>
    <x v="245"/>
    <x v="0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x v="246"/>
    <x v="246"/>
    <b v="1"/>
    <n v="223"/>
    <b v="1"/>
    <x v="4"/>
    <n v="305"/>
    <n v="68.489999999999995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x v="247"/>
    <x v="247"/>
    <b v="1"/>
    <n v="62"/>
    <b v="1"/>
    <x v="4"/>
    <n v="134"/>
    <n v="108.15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x v="248"/>
    <x v="248"/>
    <b v="1"/>
    <n v="146"/>
    <b v="1"/>
    <x v="4"/>
    <n v="101"/>
    <n v="589.95000000000005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x v="249"/>
    <x v="249"/>
    <b v="1"/>
    <n v="235"/>
    <b v="1"/>
    <x v="4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x v="250"/>
    <x v="250"/>
    <b v="1"/>
    <n v="437"/>
    <b v="1"/>
    <x v="4"/>
    <n v="106"/>
    <n v="72.48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x v="251"/>
    <x v="251"/>
    <b v="1"/>
    <n v="77"/>
    <b v="1"/>
    <x v="4"/>
    <n v="126"/>
    <n v="57.08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x v="252"/>
    <x v="252"/>
    <b v="1"/>
    <n v="108"/>
    <b v="1"/>
    <x v="4"/>
    <n v="185"/>
    <n v="85.44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x v="253"/>
    <x v="253"/>
    <b v="1"/>
    <n v="7"/>
    <b v="1"/>
    <x v="4"/>
    <n v="101"/>
    <n v="215.86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x v="254"/>
    <x v="254"/>
    <b v="1"/>
    <n v="314"/>
    <b v="1"/>
    <x v="4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x v="6"/>
    <x v="194"/>
    <x v="0"/>
    <s v="US"/>
    <s v="USD"/>
    <x v="255"/>
    <x v="255"/>
    <b v="1"/>
    <n v="188"/>
    <b v="1"/>
    <x v="4"/>
    <n v="107"/>
    <n v="45.42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x v="256"/>
    <x v="256"/>
    <b v="1"/>
    <n v="275"/>
    <b v="1"/>
    <x v="4"/>
    <n v="139"/>
    <n v="65.760000000000005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x v="257"/>
    <x v="257"/>
    <b v="1"/>
    <n v="560"/>
    <b v="1"/>
    <x v="4"/>
    <n v="107"/>
    <n v="66.7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x v="258"/>
    <x v="258"/>
    <b v="1"/>
    <n v="688"/>
    <b v="1"/>
    <x v="4"/>
    <n v="191"/>
    <n v="83.35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x v="259"/>
    <x v="259"/>
    <b v="1"/>
    <n v="942"/>
    <b v="1"/>
    <x v="4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x v="260"/>
    <x v="260"/>
    <b v="1"/>
    <n v="88"/>
    <b v="1"/>
    <x v="4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x v="22"/>
    <x v="200"/>
    <x v="0"/>
    <s v="US"/>
    <s v="USD"/>
    <x v="261"/>
    <x v="261"/>
    <b v="1"/>
    <n v="220"/>
    <b v="1"/>
    <x v="4"/>
    <n v="107"/>
    <n v="97.64"/>
    <x v="0"/>
    <s v="documentary"/>
    <x v="261"/>
    <x v="0"/>
  </r>
  <r>
    <n v="262"/>
    <s v="The Last Cosmonaut"/>
    <s v="He can never die. He will live forever. He is the last cosmonaut, and this is his story."/>
    <x v="30"/>
    <x v="44"/>
    <x v="0"/>
    <s v="US"/>
    <s v="USD"/>
    <x v="262"/>
    <x v="262"/>
    <b v="1"/>
    <n v="145"/>
    <b v="1"/>
    <x v="4"/>
    <n v="240"/>
    <n v="41.38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x v="263"/>
    <x v="263"/>
    <b v="1"/>
    <n v="963"/>
    <b v="1"/>
    <x v="4"/>
    <n v="118"/>
    <n v="30.65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x v="264"/>
    <x v="264"/>
    <b v="1"/>
    <n v="91"/>
    <b v="1"/>
    <x v="4"/>
    <n v="118"/>
    <n v="64.95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x v="265"/>
    <x v="265"/>
    <b v="1"/>
    <n v="58"/>
    <b v="1"/>
    <x v="4"/>
    <n v="111"/>
    <n v="95.78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x v="266"/>
    <x v="266"/>
    <b v="1"/>
    <n v="36"/>
    <b v="1"/>
    <x v="4"/>
    <n v="146"/>
    <n v="40.42"/>
    <x v="0"/>
    <s v="documentary"/>
    <x v="266"/>
    <x v="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x v="267"/>
    <x v="267"/>
    <b v="1"/>
    <n v="165"/>
    <b v="1"/>
    <x v="4"/>
    <n v="132"/>
    <n v="78.58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x v="268"/>
    <x v="268"/>
    <b v="1"/>
    <n v="111"/>
    <b v="1"/>
    <x v="4"/>
    <n v="111"/>
    <n v="50.18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x v="269"/>
    <x v="269"/>
    <b v="1"/>
    <n v="1596"/>
    <b v="1"/>
    <x v="4"/>
    <n v="147"/>
    <n v="92.25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x v="270"/>
    <x v="270"/>
    <b v="1"/>
    <n v="61"/>
    <b v="1"/>
    <x v="4"/>
    <n v="153"/>
    <n v="57.54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x v="271"/>
    <x v="271"/>
    <b v="1"/>
    <n v="287"/>
    <b v="1"/>
    <x v="4"/>
    <n v="105"/>
    <n v="109.42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x v="272"/>
    <x v="272"/>
    <b v="1"/>
    <n v="65"/>
    <b v="1"/>
    <x v="4"/>
    <n v="177"/>
    <n v="81.89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x v="273"/>
    <x v="273"/>
    <b v="1"/>
    <n v="118"/>
    <b v="1"/>
    <x v="4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x v="274"/>
    <x v="274"/>
    <b v="1"/>
    <n v="113"/>
    <b v="1"/>
    <x v="4"/>
    <n v="156"/>
    <n v="55.22"/>
    <x v="0"/>
    <s v="documentary"/>
    <x v="274"/>
    <x v="0"/>
  </r>
  <r>
    <n v="275"/>
    <s v="Finding the Funk"/>
    <s v="A journey through the origins and influence of funk music from James Brown to D'Angelo we are FINDING THE FUNK!"/>
    <x v="22"/>
    <x v="213"/>
    <x v="0"/>
    <s v="US"/>
    <s v="USD"/>
    <x v="275"/>
    <x v="275"/>
    <b v="1"/>
    <n v="332"/>
    <b v="1"/>
    <x v="4"/>
    <n v="108"/>
    <n v="65.3"/>
    <x v="0"/>
    <s v="documentary"/>
    <x v="275"/>
    <x v="0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x v="276"/>
    <x v="276"/>
    <b v="1"/>
    <n v="62"/>
    <b v="1"/>
    <x v="4"/>
    <n v="148"/>
    <n v="95.23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x v="277"/>
    <x v="277"/>
    <b v="1"/>
    <n v="951"/>
    <b v="1"/>
    <x v="4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x v="100"/>
    <x v="216"/>
    <x v="0"/>
    <s v="US"/>
    <s v="USD"/>
    <x v="278"/>
    <x v="278"/>
    <b v="1"/>
    <n v="415"/>
    <b v="1"/>
    <x v="4"/>
    <n v="150"/>
    <n v="97.82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x v="279"/>
    <x v="279"/>
    <b v="1"/>
    <n v="305"/>
    <b v="1"/>
    <x v="4"/>
    <n v="157"/>
    <n v="87.69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x v="280"/>
    <x v="280"/>
    <b v="1"/>
    <n v="2139"/>
    <b v="1"/>
    <x v="4"/>
    <n v="156"/>
    <n v="54.75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x v="281"/>
    <x v="281"/>
    <b v="1"/>
    <n v="79"/>
    <b v="1"/>
    <x v="4"/>
    <n v="121"/>
    <n v="83.95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x v="282"/>
    <x v="282"/>
    <b v="1"/>
    <n v="179"/>
    <b v="1"/>
    <x v="4"/>
    <n v="101"/>
    <n v="254.39"/>
    <x v="0"/>
    <s v="documentary"/>
    <x v="282"/>
    <x v="0"/>
  </r>
  <r>
    <n v="283"/>
    <s v="SOLE SURVIVOR"/>
    <s v="What is the impact of survivorship on the human condition?"/>
    <x v="102"/>
    <x v="221"/>
    <x v="0"/>
    <s v="US"/>
    <s v="USD"/>
    <x v="283"/>
    <x v="283"/>
    <b v="1"/>
    <n v="202"/>
    <b v="1"/>
    <x v="4"/>
    <n v="114"/>
    <n v="101.83"/>
    <x v="0"/>
    <s v="documentary"/>
    <x v="283"/>
    <x v="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x v="284"/>
    <x v="284"/>
    <b v="1"/>
    <n v="760"/>
    <b v="1"/>
    <x v="4"/>
    <n v="105"/>
    <n v="55.07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x v="285"/>
    <x v="285"/>
    <b v="1"/>
    <n v="563"/>
    <b v="1"/>
    <x v="4"/>
    <n v="229"/>
    <n v="56.9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x v="286"/>
    <x v="286"/>
    <b v="1"/>
    <n v="135"/>
    <b v="1"/>
    <x v="4"/>
    <n v="109"/>
    <n v="121.28"/>
    <x v="0"/>
    <s v="documentary"/>
    <x v="286"/>
    <x v="0"/>
  </r>
  <r>
    <n v="287"/>
    <s v="In Country: A Documentary Film (POSTPRODUCTION)"/>
    <s v="War is hell. Why would anyone want to spend their weekends there?"/>
    <x v="36"/>
    <x v="225"/>
    <x v="0"/>
    <s v="US"/>
    <s v="USD"/>
    <x v="287"/>
    <x v="287"/>
    <b v="1"/>
    <n v="290"/>
    <b v="1"/>
    <x v="4"/>
    <n v="176"/>
    <n v="91.19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x v="288"/>
    <x v="288"/>
    <b v="1"/>
    <n v="447"/>
    <b v="1"/>
    <x v="4"/>
    <n v="103"/>
    <n v="115.45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x v="289"/>
    <x v="289"/>
    <b v="1"/>
    <n v="232"/>
    <b v="1"/>
    <x v="4"/>
    <n v="105"/>
    <n v="67.77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x v="290"/>
    <x v="290"/>
    <b v="1"/>
    <n v="168"/>
    <b v="1"/>
    <x v="4"/>
    <n v="107"/>
    <n v="28.58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x v="291"/>
    <x v="291"/>
    <b v="1"/>
    <n v="128"/>
    <b v="1"/>
    <x v="4"/>
    <n v="120"/>
    <n v="46.88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x v="292"/>
    <x v="292"/>
    <b v="1"/>
    <n v="493"/>
    <b v="1"/>
    <x v="4"/>
    <n v="102"/>
    <n v="154.41999999999999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x v="293"/>
    <x v="293"/>
    <b v="1"/>
    <n v="131"/>
    <b v="1"/>
    <x v="4"/>
    <n v="101"/>
    <n v="201.22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x v="294"/>
    <b v="1"/>
    <n v="50"/>
    <b v="1"/>
    <x v="4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x v="295"/>
    <x v="295"/>
    <b v="1"/>
    <n v="665"/>
    <b v="1"/>
    <x v="4"/>
    <n v="133"/>
    <n v="100.08"/>
    <x v="0"/>
    <s v="documentary"/>
    <x v="295"/>
    <x v="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x v="296"/>
    <x v="296"/>
    <b v="1"/>
    <n v="129"/>
    <b v="1"/>
    <x v="4"/>
    <n v="119"/>
    <n v="230.09"/>
    <x v="0"/>
    <s v="documentary"/>
    <x v="296"/>
    <x v="0"/>
  </r>
  <r>
    <n v="297"/>
    <s v="Who Owns Yoga?"/>
    <s v="Who Owns Yoga? is a feature length documentary film that explores the changing nature of yoga in the modern world."/>
    <x v="22"/>
    <x v="234"/>
    <x v="0"/>
    <s v="US"/>
    <s v="USD"/>
    <x v="297"/>
    <x v="297"/>
    <b v="1"/>
    <n v="142"/>
    <b v="1"/>
    <x v="4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x v="103"/>
    <x v="235"/>
    <x v="0"/>
    <s v="US"/>
    <s v="USD"/>
    <x v="298"/>
    <x v="298"/>
    <b v="1"/>
    <n v="2436"/>
    <b v="1"/>
    <x v="4"/>
    <n v="109"/>
    <n v="56.34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x v="299"/>
    <x v="299"/>
    <b v="1"/>
    <n v="244"/>
    <b v="1"/>
    <x v="4"/>
    <n v="179"/>
    <n v="73.34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x v="300"/>
    <x v="300"/>
    <b v="1"/>
    <n v="298"/>
    <b v="1"/>
    <x v="4"/>
    <n v="102"/>
    <n v="85.34"/>
    <x v="0"/>
    <s v="documentary"/>
    <x v="300"/>
    <x v="0"/>
  </r>
  <r>
    <n v="301"/>
    <s v="WORLD FAIR"/>
    <s v="A film about personal memory, amateur cinematography, and visions of the future at the 1939 New York World's Fair."/>
    <x v="93"/>
    <x v="238"/>
    <x v="0"/>
    <s v="US"/>
    <s v="USD"/>
    <x v="301"/>
    <x v="301"/>
    <b v="1"/>
    <n v="251"/>
    <b v="1"/>
    <x v="4"/>
    <n v="119"/>
    <n v="61.5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x v="302"/>
    <x v="302"/>
    <b v="1"/>
    <n v="108"/>
    <b v="1"/>
    <x v="4"/>
    <n v="100"/>
    <n v="93.02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x v="303"/>
    <x v="303"/>
    <b v="1"/>
    <n v="82"/>
    <b v="1"/>
    <x v="4"/>
    <n v="137"/>
    <n v="50.29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x v="304"/>
    <x v="304"/>
    <b v="1"/>
    <n v="74"/>
    <b v="1"/>
    <x v="4"/>
    <n v="232"/>
    <n v="106.43"/>
    <x v="0"/>
    <s v="documentary"/>
    <x v="304"/>
    <x v="0"/>
  </r>
  <r>
    <n v="305"/>
    <s v="My Friend Mott-ly"/>
    <s v="A documentary that I am making about the difficult, but inspiring, life of a late friend of mine."/>
    <x v="51"/>
    <x v="242"/>
    <x v="0"/>
    <s v="US"/>
    <s v="USD"/>
    <x v="305"/>
    <x v="305"/>
    <b v="1"/>
    <n v="189"/>
    <b v="1"/>
    <x v="4"/>
    <n v="130"/>
    <n v="51.72"/>
    <x v="0"/>
    <s v="documentary"/>
    <x v="305"/>
    <x v="0"/>
  </r>
  <r>
    <n v="306"/>
    <s v="Escape/Artist: The Jason Escape Documentary"/>
    <s v="A feature-length documentary on the life of Boston escape artist Jason Escape."/>
    <x v="28"/>
    <x v="243"/>
    <x v="0"/>
    <s v="US"/>
    <s v="USD"/>
    <x v="306"/>
    <x v="306"/>
    <b v="1"/>
    <n v="80"/>
    <b v="1"/>
    <x v="4"/>
    <n v="293"/>
    <n v="36.61"/>
    <x v="0"/>
    <s v="documentary"/>
    <x v="306"/>
    <x v="0"/>
  </r>
  <r>
    <n v="307"/>
    <s v="Grammar Revolution"/>
    <s v="Why is grammar important?"/>
    <x v="29"/>
    <x v="244"/>
    <x v="0"/>
    <s v="US"/>
    <s v="USD"/>
    <x v="307"/>
    <x v="307"/>
    <b v="1"/>
    <n v="576"/>
    <b v="1"/>
    <x v="4"/>
    <n v="111"/>
    <n v="42.52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x v="308"/>
    <x v="308"/>
    <b v="1"/>
    <n v="202"/>
    <b v="1"/>
    <x v="4"/>
    <n v="106"/>
    <n v="62.71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x v="309"/>
    <x v="309"/>
    <b v="1"/>
    <n v="238"/>
    <b v="1"/>
    <x v="4"/>
    <n v="119"/>
    <n v="89.96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x v="310"/>
    <x v="310"/>
    <b v="1"/>
    <n v="36"/>
    <b v="1"/>
    <x v="4"/>
    <n v="104"/>
    <n v="28.92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x v="311"/>
    <x v="311"/>
    <b v="1"/>
    <n v="150"/>
    <b v="1"/>
    <x v="4"/>
    <n v="104"/>
    <n v="138.80000000000001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x v="312"/>
    <x v="312"/>
    <b v="1"/>
    <n v="146"/>
    <b v="1"/>
    <x v="4"/>
    <n v="112"/>
    <n v="61.3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x v="313"/>
    <x v="313"/>
    <b v="1"/>
    <n v="222"/>
    <b v="1"/>
    <x v="4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x v="314"/>
    <x v="314"/>
    <b v="1"/>
    <n v="120"/>
    <b v="1"/>
    <x v="4"/>
    <n v="385"/>
    <n v="32.1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x v="315"/>
    <x v="315"/>
    <b v="1"/>
    <n v="126"/>
    <b v="1"/>
    <x v="4"/>
    <n v="101"/>
    <n v="200.89"/>
    <x v="0"/>
    <s v="documentary"/>
    <x v="315"/>
    <x v="0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x v="316"/>
    <x v="316"/>
    <b v="1"/>
    <n v="158"/>
    <b v="1"/>
    <x v="4"/>
    <n v="114"/>
    <n v="108.01"/>
    <x v="0"/>
    <s v="documentary"/>
    <x v="316"/>
    <x v="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x v="317"/>
    <x v="317"/>
    <b v="1"/>
    <n v="316"/>
    <b v="1"/>
    <x v="4"/>
    <n v="101"/>
    <n v="95.7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x v="318"/>
    <x v="318"/>
    <b v="1"/>
    <n v="284"/>
    <b v="1"/>
    <x v="4"/>
    <n v="283"/>
    <n v="49.88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x v="319"/>
    <x v="319"/>
    <b v="1"/>
    <n v="51"/>
    <b v="1"/>
    <x v="4"/>
    <n v="113"/>
    <n v="110.47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x v="320"/>
    <x v="320"/>
    <b v="1"/>
    <n v="158"/>
    <b v="1"/>
    <x v="4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x v="19"/>
    <x v="258"/>
    <x v="0"/>
    <s v="DE"/>
    <s v="EUR"/>
    <x v="321"/>
    <x v="321"/>
    <b v="1"/>
    <n v="337"/>
    <b v="1"/>
    <x v="4"/>
    <n v="103"/>
    <n v="106.62"/>
    <x v="0"/>
    <s v="documentary"/>
    <x v="321"/>
    <x v="0"/>
  </r>
  <r>
    <n v="322"/>
    <s v="Last of the Big Tuskers"/>
    <s v="A documentary film about the largest elephants on earth and what is being done to ensure their survival."/>
    <x v="31"/>
    <x v="259"/>
    <x v="0"/>
    <s v="US"/>
    <s v="USD"/>
    <x v="322"/>
    <x v="322"/>
    <b v="1"/>
    <n v="186"/>
    <b v="1"/>
    <x v="4"/>
    <n v="108"/>
    <n v="145.04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x v="323"/>
    <x v="323"/>
    <b v="1"/>
    <n v="58"/>
    <b v="1"/>
    <x v="4"/>
    <n v="123"/>
    <n v="114.59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x v="324"/>
    <x v="324"/>
    <b v="1"/>
    <n v="82"/>
    <b v="1"/>
    <x v="4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x v="325"/>
    <x v="325"/>
    <b v="1"/>
    <n v="736"/>
    <b v="1"/>
    <x v="4"/>
    <n v="104"/>
    <n v="70.92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x v="326"/>
    <x v="326"/>
    <b v="1"/>
    <n v="1151"/>
    <b v="1"/>
    <x v="4"/>
    <n v="113"/>
    <n v="147.16999999999999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x v="327"/>
    <x v="327"/>
    <b v="1"/>
    <n v="34"/>
    <b v="1"/>
    <x v="4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x v="328"/>
    <x v="328"/>
    <b v="1"/>
    <n v="498"/>
    <b v="1"/>
    <x v="4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x v="329"/>
    <x v="329"/>
    <b v="1"/>
    <n v="167"/>
    <b v="1"/>
    <x v="4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x v="330"/>
    <x v="330"/>
    <b v="1"/>
    <n v="340"/>
    <b v="1"/>
    <x v="4"/>
    <n v="102"/>
    <n v="104.82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x v="331"/>
    <x v="331"/>
    <b v="1"/>
    <n v="438"/>
    <b v="1"/>
    <x v="4"/>
    <n v="107"/>
    <n v="97.36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x v="332"/>
    <x v="332"/>
    <b v="1"/>
    <n v="555"/>
    <b v="1"/>
    <x v="4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x v="333"/>
    <x v="333"/>
    <b v="1"/>
    <n v="266"/>
    <b v="1"/>
    <x v="4"/>
    <n v="125"/>
    <n v="188.31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x v="334"/>
    <x v="334"/>
    <b v="1"/>
    <n v="69"/>
    <b v="1"/>
    <x v="4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x v="335"/>
    <x v="335"/>
    <b v="1"/>
    <n v="80"/>
    <b v="1"/>
    <x v="4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x v="336"/>
    <x v="336"/>
    <b v="1"/>
    <n v="493"/>
    <b v="1"/>
    <x v="4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x v="337"/>
    <x v="337"/>
    <b v="1"/>
    <n v="31"/>
    <b v="1"/>
    <x v="4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x v="338"/>
    <x v="338"/>
    <b v="1"/>
    <n v="236"/>
    <b v="1"/>
    <x v="4"/>
    <n v="110"/>
    <n v="70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x v="339"/>
    <x v="339"/>
    <b v="1"/>
    <n v="89"/>
    <b v="1"/>
    <x v="4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x v="19"/>
    <x v="277"/>
    <x v="0"/>
    <s v="US"/>
    <s v="USD"/>
    <x v="340"/>
    <x v="340"/>
    <b v="1"/>
    <n v="299"/>
    <b v="1"/>
    <x v="4"/>
    <n v="125"/>
    <n v="146.35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x v="341"/>
    <x v="341"/>
    <b v="1"/>
    <n v="55"/>
    <b v="1"/>
    <x v="4"/>
    <n v="107"/>
    <n v="67.91"/>
    <x v="0"/>
    <s v="documentary"/>
    <x v="341"/>
    <x v="0"/>
  </r>
  <r>
    <n v="342"/>
    <s v="BREAKING A MONSTER a film about the band Unlocking The Truth"/>
    <s v="BREAKING A MONSTER needs your help to play in THEATERS!"/>
    <x v="56"/>
    <x v="279"/>
    <x v="0"/>
    <s v="US"/>
    <s v="USD"/>
    <x v="342"/>
    <x v="342"/>
    <b v="1"/>
    <n v="325"/>
    <b v="1"/>
    <x v="4"/>
    <n v="100"/>
    <n v="169.85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x v="343"/>
    <x v="343"/>
    <b v="1"/>
    <n v="524"/>
    <b v="1"/>
    <x v="4"/>
    <n v="102"/>
    <n v="58.41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x v="344"/>
    <x v="344"/>
    <b v="1"/>
    <n v="285"/>
    <b v="1"/>
    <x v="4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x v="345"/>
    <x v="345"/>
    <b v="1"/>
    <n v="179"/>
    <b v="1"/>
    <x v="4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x v="346"/>
    <x v="346"/>
    <b v="1"/>
    <n v="188"/>
    <b v="1"/>
    <x v="4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x v="347"/>
    <x v="347"/>
    <b v="1"/>
    <n v="379"/>
    <b v="1"/>
    <x v="4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x v="348"/>
    <x v="348"/>
    <b v="1"/>
    <n v="119"/>
    <b v="1"/>
    <x v="4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x v="349"/>
    <x v="349"/>
    <b v="1"/>
    <n v="167"/>
    <b v="1"/>
    <x v="4"/>
    <n v="107"/>
    <n v="71.900000000000006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x v="350"/>
    <x v="350"/>
    <b v="1"/>
    <n v="221"/>
    <b v="1"/>
    <x v="4"/>
    <n v="115"/>
    <n v="129.82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x v="351"/>
    <x v="351"/>
    <b v="1"/>
    <n v="964"/>
    <b v="1"/>
    <x v="4"/>
    <n v="127"/>
    <n v="44.91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x v="352"/>
    <x v="352"/>
    <b v="1"/>
    <n v="286"/>
    <b v="1"/>
    <x v="4"/>
    <n v="117"/>
    <n v="40.76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x v="353"/>
    <x v="353"/>
    <b v="1"/>
    <n v="613"/>
    <b v="1"/>
    <x v="4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x v="354"/>
    <x v="354"/>
    <b v="1"/>
    <n v="29"/>
    <b v="1"/>
    <x v="4"/>
    <n v="104"/>
    <n v="125.45"/>
    <x v="0"/>
    <s v="documentary"/>
    <x v="354"/>
    <x v="0"/>
  </r>
  <r>
    <n v="355"/>
    <s v="REZA ABDOH -Theatre Visionary"/>
    <s v="A documentary film about the late REZA ABDOH and his performance company DAR A LUZ."/>
    <x v="19"/>
    <x v="292"/>
    <x v="0"/>
    <s v="US"/>
    <s v="USD"/>
    <x v="355"/>
    <x v="355"/>
    <b v="1"/>
    <n v="165"/>
    <b v="1"/>
    <x v="4"/>
    <n v="116"/>
    <n v="246.61"/>
    <x v="0"/>
    <s v="documentary"/>
    <x v="355"/>
    <x v="0"/>
  </r>
  <r>
    <n v="356"/>
    <s v="43 and 80"/>
    <s v="A documentary about halibut conservation and how it impacts communities of Southeast Alaska."/>
    <x v="51"/>
    <x v="293"/>
    <x v="0"/>
    <s v="US"/>
    <s v="USD"/>
    <x v="356"/>
    <x v="356"/>
    <b v="1"/>
    <n v="97"/>
    <b v="1"/>
    <x v="4"/>
    <n v="103"/>
    <n v="79.400000000000006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x v="357"/>
    <x v="357"/>
    <b v="1"/>
    <n v="303"/>
    <b v="1"/>
    <x v="4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x v="358"/>
    <x v="358"/>
    <b v="1"/>
    <n v="267"/>
    <b v="1"/>
    <x v="4"/>
    <n v="103"/>
    <n v="193.05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x v="359"/>
    <x v="359"/>
    <b v="1"/>
    <n v="302"/>
    <b v="1"/>
    <x v="4"/>
    <n v="105"/>
    <n v="84.02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x v="360"/>
    <x v="360"/>
    <b v="0"/>
    <n v="87"/>
    <b v="1"/>
    <x v="4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x v="361"/>
    <x v="361"/>
    <b v="0"/>
    <n v="354"/>
    <b v="1"/>
    <x v="4"/>
    <n v="111"/>
    <n v="109.82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x v="362"/>
    <x v="362"/>
    <b v="0"/>
    <n v="86"/>
    <b v="1"/>
    <x v="4"/>
    <n v="124"/>
    <n v="139.53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x v="363"/>
    <x v="363"/>
    <b v="0"/>
    <n v="26"/>
    <b v="1"/>
    <x v="4"/>
    <n v="101"/>
    <n v="347.85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x v="364"/>
    <x v="364"/>
    <b v="0"/>
    <n v="113"/>
    <b v="1"/>
    <x v="4"/>
    <n v="110"/>
    <n v="68.239999999999995"/>
    <x v="0"/>
    <s v="documentary"/>
    <x v="364"/>
    <x v="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x v="365"/>
    <x v="365"/>
    <b v="0"/>
    <n v="65"/>
    <b v="1"/>
    <x v="4"/>
    <n v="104"/>
    <n v="239.94"/>
    <x v="0"/>
    <s v="documentary"/>
    <x v="365"/>
    <x v="0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x v="366"/>
    <x v="366"/>
    <b v="0"/>
    <n v="134"/>
    <b v="1"/>
    <x v="4"/>
    <n v="101"/>
    <n v="287.31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x v="367"/>
    <x v="367"/>
    <b v="0"/>
    <n v="119"/>
    <b v="1"/>
    <x v="4"/>
    <n v="103"/>
    <n v="86.85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x v="368"/>
    <x v="368"/>
    <b v="0"/>
    <n v="159"/>
    <b v="1"/>
    <x v="4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x v="369"/>
    <x v="369"/>
    <b v="0"/>
    <n v="167"/>
    <b v="1"/>
    <x v="4"/>
    <n v="110"/>
    <n v="42.87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x v="370"/>
    <x v="370"/>
    <b v="0"/>
    <n v="43"/>
    <b v="1"/>
    <x v="4"/>
    <n v="122"/>
    <n v="709.42"/>
    <x v="0"/>
    <s v="documentary"/>
    <x v="370"/>
    <x v="0"/>
  </r>
  <r>
    <n v="371"/>
    <s v="Unbranded"/>
    <s v="3,000 Miles. 18 Wild Horses. 6 Months. 5 States. 4 men. A documentary about Conservation, Exploration, and Wild Mustangs."/>
    <x v="60"/>
    <x v="307"/>
    <x v="0"/>
    <s v="US"/>
    <s v="USD"/>
    <x v="371"/>
    <x v="371"/>
    <b v="0"/>
    <n v="1062"/>
    <b v="1"/>
    <x v="4"/>
    <n v="114"/>
    <n v="161.26"/>
    <x v="0"/>
    <s v="documentary"/>
    <x v="371"/>
    <x v="0"/>
  </r>
  <r>
    <n v="372"/>
    <s v="Wild Equus"/>
    <s v="A short documentary exploring the uses of 'Natural Horsemanship' across Europe"/>
    <x v="43"/>
    <x v="308"/>
    <x v="0"/>
    <s v="GB"/>
    <s v="GBP"/>
    <x v="372"/>
    <x v="372"/>
    <b v="0"/>
    <n v="9"/>
    <b v="1"/>
    <x v="4"/>
    <n v="125"/>
    <n v="41.78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x v="373"/>
    <x v="373"/>
    <b v="0"/>
    <n v="89"/>
    <b v="1"/>
    <x v="4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x v="374"/>
    <x v="374"/>
    <b v="0"/>
    <n v="174"/>
    <b v="1"/>
    <x v="4"/>
    <n v="131"/>
    <n v="45.05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x v="375"/>
    <x v="375"/>
    <b v="0"/>
    <n v="14"/>
    <b v="1"/>
    <x v="4"/>
    <n v="120"/>
    <n v="42.86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x v="376"/>
    <x v="376"/>
    <b v="0"/>
    <n v="48"/>
    <b v="1"/>
    <x v="4"/>
    <n v="106"/>
    <n v="54.08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x v="377"/>
    <x v="377"/>
    <b v="0"/>
    <n v="133"/>
    <b v="1"/>
    <x v="4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x v="378"/>
    <x v="378"/>
    <b v="0"/>
    <n v="83"/>
    <b v="1"/>
    <x v="4"/>
    <n v="112"/>
    <n v="40.4"/>
    <x v="0"/>
    <s v="documentary"/>
    <x v="378"/>
    <x v="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x v="379"/>
    <x v="379"/>
    <b v="0"/>
    <n v="149"/>
    <b v="1"/>
    <x v="4"/>
    <n v="116"/>
    <n v="116.86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x v="380"/>
    <x v="380"/>
    <b v="0"/>
    <n v="49"/>
    <b v="1"/>
    <x v="4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x v="31"/>
    <x v="316"/>
    <x v="0"/>
    <s v="US"/>
    <s v="USD"/>
    <x v="381"/>
    <x v="381"/>
    <b v="0"/>
    <n v="251"/>
    <b v="1"/>
    <x v="4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x v="382"/>
    <x v="382"/>
    <b v="0"/>
    <n v="22"/>
    <b v="1"/>
    <x v="4"/>
    <n v="256"/>
    <n v="69.77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x v="383"/>
    <x v="383"/>
    <b v="0"/>
    <n v="48"/>
    <b v="1"/>
    <x v="4"/>
    <n v="207"/>
    <n v="43.02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x v="384"/>
    <x v="384"/>
    <b v="0"/>
    <n v="383"/>
    <b v="1"/>
    <x v="4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x v="385"/>
    <x v="385"/>
    <b v="0"/>
    <n v="237"/>
    <b v="1"/>
    <x v="4"/>
    <n v="106"/>
    <n v="111.8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x v="386"/>
    <x v="386"/>
    <b v="0"/>
    <n v="13"/>
    <b v="1"/>
    <x v="4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x v="387"/>
    <x v="387"/>
    <b v="0"/>
    <n v="562"/>
    <b v="1"/>
    <x v="4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x v="388"/>
    <x v="388"/>
    <b v="0"/>
    <n v="71"/>
    <b v="1"/>
    <x v="4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x v="389"/>
    <x v="389"/>
    <b v="0"/>
    <n v="1510"/>
    <b v="1"/>
    <x v="4"/>
    <n v="182"/>
    <n v="81.75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x v="390"/>
    <x v="390"/>
    <b v="0"/>
    <n v="14"/>
    <b v="1"/>
    <x v="4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x v="391"/>
    <x v="391"/>
    <b v="0"/>
    <n v="193"/>
    <b v="1"/>
    <x v="4"/>
    <n v="101"/>
    <n v="104.26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x v="392"/>
    <x v="392"/>
    <b v="0"/>
    <n v="206"/>
    <b v="1"/>
    <x v="4"/>
    <n v="101"/>
    <n v="90.62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x v="393"/>
    <x v="393"/>
    <b v="0"/>
    <n v="351"/>
    <b v="1"/>
    <x v="4"/>
    <n v="110"/>
    <n v="157.33000000000001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x v="394"/>
    <x v="394"/>
    <b v="0"/>
    <n v="50"/>
    <b v="1"/>
    <x v="4"/>
    <n v="112"/>
    <n v="105.18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x v="395"/>
    <x v="395"/>
    <b v="0"/>
    <n v="184"/>
    <b v="1"/>
    <x v="4"/>
    <n v="108"/>
    <n v="58.72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x v="396"/>
    <x v="396"/>
    <b v="0"/>
    <n v="196"/>
    <b v="1"/>
    <x v="4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x v="397"/>
    <x v="397"/>
    <b v="0"/>
    <n v="229"/>
    <b v="1"/>
    <x v="4"/>
    <n v="104"/>
    <n v="56.46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x v="398"/>
    <x v="398"/>
    <b v="0"/>
    <n v="67"/>
    <b v="1"/>
    <x v="4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x v="399"/>
    <x v="399"/>
    <b v="0"/>
    <n v="95"/>
    <b v="1"/>
    <x v="4"/>
    <n v="107"/>
    <n v="224.85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x v="400"/>
    <x v="400"/>
    <b v="0"/>
    <n v="62"/>
    <b v="1"/>
    <x v="4"/>
    <n v="112"/>
    <n v="181.13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x v="401"/>
    <x v="401"/>
    <b v="0"/>
    <n v="73"/>
    <b v="1"/>
    <x v="4"/>
    <n v="104"/>
    <n v="711.04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x v="402"/>
    <x v="402"/>
    <b v="0"/>
    <n v="43"/>
    <b v="1"/>
    <x v="4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x v="10"/>
    <x v="338"/>
    <x v="0"/>
    <s v="US"/>
    <s v="USD"/>
    <x v="403"/>
    <x v="403"/>
    <b v="0"/>
    <n v="70"/>
    <b v="1"/>
    <x v="4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x v="404"/>
    <x v="404"/>
    <b v="0"/>
    <n v="271"/>
    <b v="1"/>
    <x v="4"/>
    <n v="103"/>
    <n v="133.13999999999999"/>
    <x v="0"/>
    <s v="documentary"/>
    <x v="404"/>
    <x v="0"/>
  </r>
  <r>
    <n v="405"/>
    <s v="The Healing Effect Movie"/>
    <s v="Come, join our movie movement.  A new documentary about the healing power of food."/>
    <x v="121"/>
    <x v="340"/>
    <x v="0"/>
    <s v="US"/>
    <s v="USD"/>
    <x v="405"/>
    <x v="405"/>
    <b v="0"/>
    <n v="55"/>
    <b v="1"/>
    <x v="4"/>
    <n v="108"/>
    <n v="55.2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x v="406"/>
    <x v="406"/>
    <b v="0"/>
    <n v="35"/>
    <b v="1"/>
    <x v="4"/>
    <n v="108"/>
    <n v="86.16"/>
    <x v="0"/>
    <s v="documentary"/>
    <x v="406"/>
    <x v="0"/>
  </r>
  <r>
    <n v="407"/>
    <s v="Haymarket Documentary"/>
    <s v="The story of the 1886 Haymarket Riot explored through the history of the Haymarket Police Memorial Statue."/>
    <x v="13"/>
    <x v="342"/>
    <x v="0"/>
    <s v="US"/>
    <s v="USD"/>
    <x v="407"/>
    <x v="407"/>
    <b v="0"/>
    <n v="22"/>
    <b v="1"/>
    <x v="4"/>
    <n v="102"/>
    <n v="92.32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x v="408"/>
    <x v="408"/>
    <b v="0"/>
    <n v="38"/>
    <b v="1"/>
    <x v="4"/>
    <n v="101"/>
    <n v="160.16"/>
    <x v="0"/>
    <s v="documentary"/>
    <x v="408"/>
    <x v="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x v="409"/>
    <x v="409"/>
    <b v="0"/>
    <n v="15"/>
    <b v="1"/>
    <x v="4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x v="410"/>
    <x v="410"/>
    <b v="0"/>
    <n v="7"/>
    <b v="1"/>
    <x v="4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x v="411"/>
    <x v="411"/>
    <b v="0"/>
    <n v="241"/>
    <b v="1"/>
    <x v="4"/>
    <n v="101"/>
    <n v="125.79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x v="412"/>
    <x v="412"/>
    <b v="0"/>
    <n v="55"/>
    <b v="1"/>
    <x v="4"/>
    <n v="127"/>
    <n v="57.65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x v="413"/>
    <x v="413"/>
    <b v="0"/>
    <n v="171"/>
    <b v="1"/>
    <x v="4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x v="414"/>
    <x v="414"/>
    <b v="0"/>
    <n v="208"/>
    <b v="1"/>
    <x v="4"/>
    <n v="103"/>
    <n v="91.48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x v="415"/>
    <x v="415"/>
    <b v="0"/>
    <n v="21"/>
    <b v="1"/>
    <x v="4"/>
    <n v="102"/>
    <n v="68.099999999999994"/>
    <x v="0"/>
    <s v="documentary"/>
    <x v="415"/>
    <x v="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x v="416"/>
    <x v="416"/>
    <b v="0"/>
    <n v="25"/>
    <b v="1"/>
    <x v="4"/>
    <n v="120"/>
    <n v="48.09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x v="417"/>
    <x v="417"/>
    <b v="0"/>
    <n v="52"/>
    <b v="1"/>
    <x v="4"/>
    <n v="100"/>
    <n v="202.42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x v="418"/>
    <x v="418"/>
    <b v="0"/>
    <n v="104"/>
    <b v="1"/>
    <x v="4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x v="6"/>
    <x v="354"/>
    <x v="0"/>
    <s v="US"/>
    <s v="USD"/>
    <x v="419"/>
    <x v="419"/>
    <b v="0"/>
    <n v="73"/>
    <b v="1"/>
    <x v="4"/>
    <n v="100"/>
    <n v="110.07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x v="420"/>
    <x v="420"/>
    <b v="0"/>
    <n v="3"/>
    <b v="0"/>
    <x v="5"/>
    <n v="0"/>
    <n v="4.83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x v="421"/>
    <x v="421"/>
    <b v="0"/>
    <n v="6"/>
    <b v="0"/>
    <x v="5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x v="422"/>
    <x v="422"/>
    <b v="0"/>
    <n v="12"/>
    <b v="0"/>
    <x v="5"/>
    <n v="1"/>
    <n v="35.83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x v="423"/>
    <x v="423"/>
    <b v="0"/>
    <n v="13"/>
    <b v="0"/>
    <x v="5"/>
    <n v="1"/>
    <n v="11.77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x v="424"/>
    <x v="424"/>
    <b v="0"/>
    <n v="5"/>
    <b v="0"/>
    <x v="5"/>
    <n v="7"/>
    <n v="40.78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x v="425"/>
    <x v="425"/>
    <b v="0"/>
    <n v="2"/>
    <b v="0"/>
    <x v="5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x v="426"/>
    <x v="426"/>
    <b v="0"/>
    <n v="8"/>
    <b v="0"/>
    <x v="5"/>
    <n v="1"/>
    <n v="16.63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x v="427"/>
    <x v="427"/>
    <b v="0"/>
    <n v="0"/>
    <b v="0"/>
    <x v="5"/>
    <n v="0"/>
    <e v="#DIV/0!"/>
    <x v="0"/>
    <s v="animation"/>
    <x v="427"/>
    <x v="0"/>
  </r>
  <r>
    <n v="428"/>
    <s v="Little Clay Bible - Zacchaeus"/>
    <s v="Fresh, fun, entertaining Bible stories on YouTube, stop-motion style."/>
    <x v="14"/>
    <x v="362"/>
    <x v="2"/>
    <s v="US"/>
    <s v="USD"/>
    <x v="428"/>
    <x v="428"/>
    <b v="0"/>
    <n v="13"/>
    <b v="0"/>
    <x v="5"/>
    <n v="6"/>
    <n v="52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x v="429"/>
    <x v="429"/>
    <b v="0"/>
    <n v="0"/>
    <b v="0"/>
    <x v="5"/>
    <n v="0"/>
    <e v="#DIV/0!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x v="430"/>
    <x v="430"/>
    <b v="0"/>
    <n v="5"/>
    <b v="0"/>
    <x v="5"/>
    <n v="2"/>
    <n v="4.8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x v="431"/>
    <x v="431"/>
    <b v="0"/>
    <n v="8"/>
    <b v="0"/>
    <x v="5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x v="432"/>
    <x v="432"/>
    <b v="0"/>
    <n v="8"/>
    <b v="0"/>
    <x v="5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x v="433"/>
    <x v="433"/>
    <b v="0"/>
    <n v="0"/>
    <b v="0"/>
    <x v="5"/>
    <n v="0"/>
    <e v="#DIV/0!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x v="434"/>
    <x v="434"/>
    <b v="0"/>
    <n v="2"/>
    <b v="0"/>
    <x v="5"/>
    <n v="5"/>
    <n v="62.5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x v="435"/>
    <x v="435"/>
    <b v="0"/>
    <n v="3"/>
    <b v="0"/>
    <x v="5"/>
    <n v="0"/>
    <n v="1"/>
    <x v="0"/>
    <s v="animation"/>
    <x v="435"/>
    <x v="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x v="436"/>
    <x v="436"/>
    <b v="0"/>
    <n v="0"/>
    <b v="0"/>
    <x v="5"/>
    <n v="0"/>
    <e v="#DIV/0!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x v="437"/>
    <x v="437"/>
    <b v="0"/>
    <n v="0"/>
    <b v="0"/>
    <x v="5"/>
    <n v="0"/>
    <e v="#DIV/0!"/>
    <x v="0"/>
    <s v="animation"/>
    <x v="437"/>
    <x v="0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x v="438"/>
    <x v="438"/>
    <b v="0"/>
    <n v="11"/>
    <b v="0"/>
    <x v="5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x v="439"/>
    <x v="439"/>
    <b v="0"/>
    <n v="0"/>
    <b v="0"/>
    <x v="5"/>
    <n v="0"/>
    <e v="#DIV/0!"/>
    <x v="0"/>
    <s v="animation"/>
    <x v="439"/>
    <x v="0"/>
  </r>
  <r>
    <n v="440"/>
    <s v="Consumed"/>
    <s v="A stop-motion animation made by a one girl team, with a camera, creativity, and a lot of determination."/>
    <x v="10"/>
    <x v="139"/>
    <x v="2"/>
    <s v="US"/>
    <s v="USD"/>
    <x v="440"/>
    <x v="440"/>
    <b v="0"/>
    <n v="1"/>
    <b v="0"/>
    <x v="5"/>
    <n v="0"/>
    <n v="5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x v="441"/>
    <x v="441"/>
    <b v="0"/>
    <n v="0"/>
    <b v="0"/>
    <x v="5"/>
    <n v="0"/>
    <e v="#DIV/0!"/>
    <x v="0"/>
    <s v="animation"/>
    <x v="441"/>
    <x v="0"/>
  </r>
  <r>
    <n v="442"/>
    <s v="The Paranormal Idiot"/>
    <s v="Doomsday is here"/>
    <x v="73"/>
    <x v="368"/>
    <x v="2"/>
    <s v="US"/>
    <s v="USD"/>
    <x v="442"/>
    <x v="442"/>
    <b v="0"/>
    <n v="17"/>
    <b v="0"/>
    <x v="5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x v="443"/>
    <x v="443"/>
    <b v="0"/>
    <n v="2"/>
    <b v="0"/>
    <x v="5"/>
    <n v="0"/>
    <n v="5"/>
    <x v="0"/>
    <s v="animation"/>
    <x v="443"/>
    <x v="0"/>
  </r>
  <r>
    <n v="444"/>
    <s v="Discovering the Other Woman"/>
    <s v="An upcoming animated web sitcom series centered around dealing with life, love, and relationships."/>
    <x v="28"/>
    <x v="155"/>
    <x v="2"/>
    <s v="US"/>
    <s v="USD"/>
    <x v="444"/>
    <x v="444"/>
    <b v="0"/>
    <n v="1"/>
    <b v="0"/>
    <x v="5"/>
    <n v="5"/>
    <n v="50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x v="445"/>
    <x v="445"/>
    <b v="0"/>
    <n v="2"/>
    <b v="0"/>
    <x v="5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x v="446"/>
    <x v="446"/>
    <b v="0"/>
    <n v="16"/>
    <b v="0"/>
    <x v="5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x v="447"/>
    <x v="447"/>
    <b v="0"/>
    <n v="1"/>
    <b v="0"/>
    <x v="5"/>
    <n v="0"/>
    <n v="5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x v="448"/>
    <x v="448"/>
    <b v="0"/>
    <n v="4"/>
    <b v="0"/>
    <x v="5"/>
    <n v="3"/>
    <n v="20.5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x v="449"/>
    <x v="449"/>
    <b v="0"/>
    <n v="5"/>
    <b v="0"/>
    <x v="5"/>
    <n v="2"/>
    <n v="9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x v="450"/>
    <x v="450"/>
    <b v="0"/>
    <n v="7"/>
    <b v="0"/>
    <x v="5"/>
    <n v="1"/>
    <n v="56.57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x v="451"/>
    <x v="451"/>
    <b v="0"/>
    <n v="0"/>
    <b v="0"/>
    <x v="5"/>
    <n v="0"/>
    <e v="#DIV/0!"/>
    <x v="0"/>
    <s v="animation"/>
    <x v="451"/>
    <x v="0"/>
  </r>
  <r>
    <n v="452"/>
    <s v="Lost in the Shadows"/>
    <s v="A man must find his way out of the depths of the shadows by using the aid of a little girl."/>
    <x v="47"/>
    <x v="374"/>
    <x v="2"/>
    <s v="US"/>
    <s v="USD"/>
    <x v="452"/>
    <x v="452"/>
    <b v="0"/>
    <n v="12"/>
    <b v="0"/>
    <x v="5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x v="453"/>
    <x v="453"/>
    <b v="0"/>
    <n v="2"/>
    <b v="0"/>
    <x v="5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x v="454"/>
    <x v="454"/>
    <b v="0"/>
    <n v="5"/>
    <b v="0"/>
    <x v="5"/>
    <n v="1"/>
    <n v="16.399999999999999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x v="455"/>
    <x v="455"/>
    <b v="0"/>
    <n v="2"/>
    <b v="0"/>
    <x v="5"/>
    <n v="0"/>
    <n v="22.5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x v="456"/>
    <x v="456"/>
    <b v="0"/>
    <n v="3"/>
    <b v="0"/>
    <x v="5"/>
    <n v="1"/>
    <n v="20.329999999999998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x v="457"/>
    <x v="457"/>
    <b v="0"/>
    <n v="0"/>
    <b v="0"/>
    <x v="5"/>
    <n v="0"/>
    <e v="#DIV/0!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x v="458"/>
    <x v="458"/>
    <b v="0"/>
    <n v="49"/>
    <b v="0"/>
    <x v="5"/>
    <n v="8"/>
    <n v="16.760000000000002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x v="459"/>
    <x v="459"/>
    <b v="0"/>
    <n v="1"/>
    <b v="0"/>
    <x v="5"/>
    <n v="0"/>
    <n v="25"/>
    <x v="0"/>
    <s v="animation"/>
    <x v="459"/>
    <x v="0"/>
  </r>
  <r>
    <n v="460"/>
    <s v="Darwin's Kiss"/>
    <s v="An animated web series about biological evolution gone haywire."/>
    <x v="0"/>
    <x v="379"/>
    <x v="2"/>
    <s v="US"/>
    <s v="USD"/>
    <x v="460"/>
    <x v="460"/>
    <b v="0"/>
    <n v="2"/>
    <b v="0"/>
    <x v="5"/>
    <n v="0"/>
    <n v="12.5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x v="461"/>
    <x v="461"/>
    <b v="0"/>
    <n v="0"/>
    <b v="0"/>
    <x v="5"/>
    <n v="0"/>
    <e v="#DIV/0!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x v="462"/>
    <x v="462"/>
    <b v="0"/>
    <n v="0"/>
    <b v="0"/>
    <x v="5"/>
    <n v="0"/>
    <e v="#DIV/0!"/>
    <x v="0"/>
    <s v="animation"/>
    <x v="462"/>
    <x v="0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x v="463"/>
    <x v="463"/>
    <b v="0"/>
    <n v="11"/>
    <b v="0"/>
    <x v="5"/>
    <n v="2"/>
    <n v="113.64"/>
    <x v="0"/>
    <s v="animation"/>
    <x v="463"/>
    <x v="0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x v="464"/>
    <x v="464"/>
    <b v="0"/>
    <n v="1"/>
    <b v="0"/>
    <x v="5"/>
    <n v="0"/>
    <n v="1"/>
    <x v="0"/>
    <s v="animation"/>
    <x v="464"/>
    <x v="0"/>
  </r>
  <r>
    <n v="465"/>
    <s v="&quot;Amp&quot; A Story About a Robot"/>
    <s v="&quot;Amp&quot; is a short film about a robot with needs."/>
    <x v="133"/>
    <x v="381"/>
    <x v="2"/>
    <s v="US"/>
    <s v="USD"/>
    <x v="465"/>
    <x v="465"/>
    <b v="0"/>
    <n v="8"/>
    <b v="0"/>
    <x v="5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x v="466"/>
    <x v="466"/>
    <b v="0"/>
    <n v="5"/>
    <b v="0"/>
    <x v="5"/>
    <n v="1"/>
    <n v="15.2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x v="467"/>
    <x v="467"/>
    <b v="0"/>
    <n v="39"/>
    <b v="0"/>
    <x v="5"/>
    <n v="22"/>
    <n v="110.64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x v="468"/>
    <x v="468"/>
    <b v="0"/>
    <n v="0"/>
    <b v="0"/>
    <x v="5"/>
    <n v="0"/>
    <e v="#DIV/0!"/>
    <x v="0"/>
    <s v="animation"/>
    <x v="468"/>
    <x v="0"/>
  </r>
  <r>
    <n v="469"/>
    <s v="Dreamland PERSONALISED Animated Shorts Film"/>
    <s v="Create a personalised animation film using your child's name and photo."/>
    <x v="12"/>
    <x v="117"/>
    <x v="2"/>
    <s v="GB"/>
    <s v="GBP"/>
    <x v="469"/>
    <x v="469"/>
    <b v="0"/>
    <n v="0"/>
    <b v="0"/>
    <x v="5"/>
    <n v="0"/>
    <e v="#DIV/0!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x v="470"/>
    <x v="470"/>
    <b v="0"/>
    <n v="2"/>
    <b v="0"/>
    <x v="5"/>
    <n v="1"/>
    <n v="25.5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x v="471"/>
    <x v="471"/>
    <b v="0"/>
    <n v="170"/>
    <b v="0"/>
    <x v="5"/>
    <n v="12"/>
    <n v="38.479999999999997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x v="472"/>
    <x v="472"/>
    <b v="0"/>
    <n v="5"/>
    <b v="0"/>
    <x v="5"/>
    <n v="18"/>
    <n v="28.2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x v="473"/>
    <x v="473"/>
    <b v="0"/>
    <n v="14"/>
    <b v="0"/>
    <x v="5"/>
    <n v="3"/>
    <n v="61.5"/>
    <x v="0"/>
    <s v="animation"/>
    <x v="473"/>
    <x v="0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x v="474"/>
    <x v="474"/>
    <b v="0"/>
    <n v="1"/>
    <b v="0"/>
    <x v="5"/>
    <n v="0"/>
    <n v="1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x v="475"/>
    <x v="475"/>
    <b v="0"/>
    <n v="0"/>
    <b v="0"/>
    <x v="5"/>
    <n v="0"/>
    <e v="#DIV/0!"/>
    <x v="0"/>
    <s v="animation"/>
    <x v="475"/>
    <x v="0"/>
  </r>
  <r>
    <n v="476"/>
    <s v="Sight Word Music Videos"/>
    <s v="Animated Music Videos that teach kids how to read."/>
    <x v="135"/>
    <x v="387"/>
    <x v="2"/>
    <s v="US"/>
    <s v="USD"/>
    <x v="476"/>
    <x v="476"/>
    <b v="0"/>
    <n v="124"/>
    <b v="0"/>
    <x v="5"/>
    <n v="2"/>
    <n v="39.57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x v="477"/>
    <x v="477"/>
    <b v="0"/>
    <n v="0"/>
    <b v="0"/>
    <x v="5"/>
    <n v="0"/>
    <e v="#DIV/0!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x v="478"/>
    <x v="478"/>
    <b v="0"/>
    <n v="0"/>
    <b v="0"/>
    <x v="5"/>
    <n v="0"/>
    <e v="#DIV/0!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x v="479"/>
    <x v="479"/>
    <b v="0"/>
    <n v="55"/>
    <b v="0"/>
    <x v="5"/>
    <n v="33"/>
    <n v="88.8"/>
    <x v="0"/>
    <s v="animation"/>
    <x v="479"/>
    <x v="0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x v="480"/>
    <x v="480"/>
    <b v="0"/>
    <n v="140"/>
    <b v="0"/>
    <x v="5"/>
    <n v="19"/>
    <n v="55.46"/>
    <x v="0"/>
    <s v="animation"/>
    <x v="480"/>
    <x v="0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x v="481"/>
    <x v="481"/>
    <b v="0"/>
    <n v="21"/>
    <b v="0"/>
    <x v="5"/>
    <n v="6"/>
    <n v="87.14"/>
    <x v="0"/>
    <s v="animation"/>
    <x v="481"/>
    <x v="0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x v="482"/>
    <x v="482"/>
    <b v="0"/>
    <n v="1"/>
    <b v="0"/>
    <x v="5"/>
    <n v="0"/>
    <n v="10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x v="483"/>
    <x v="483"/>
    <b v="0"/>
    <n v="147"/>
    <b v="0"/>
    <x v="5"/>
    <n v="50"/>
    <n v="51.22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x v="484"/>
    <x v="484"/>
    <b v="0"/>
    <n v="11"/>
    <b v="0"/>
    <x v="5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x v="485"/>
    <x v="485"/>
    <b v="0"/>
    <n v="125"/>
    <b v="0"/>
    <x v="5"/>
    <n v="22"/>
    <n v="66.52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x v="486"/>
    <x v="486"/>
    <b v="0"/>
    <n v="1"/>
    <b v="0"/>
    <x v="5"/>
    <n v="0"/>
    <n v="50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x v="487"/>
    <x v="487"/>
    <b v="0"/>
    <n v="0"/>
    <b v="0"/>
    <x v="5"/>
    <n v="0"/>
    <e v="#DIV/0!"/>
    <x v="0"/>
    <s v="animation"/>
    <x v="487"/>
    <x v="0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x v="488"/>
    <x v="488"/>
    <b v="0"/>
    <n v="0"/>
    <b v="0"/>
    <x v="5"/>
    <n v="0"/>
    <e v="#DIV/0!"/>
    <x v="0"/>
    <s v="animation"/>
    <x v="488"/>
    <x v="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x v="489"/>
    <x v="489"/>
    <b v="0"/>
    <n v="3"/>
    <b v="0"/>
    <x v="5"/>
    <n v="0"/>
    <n v="71.67"/>
    <x v="0"/>
    <s v="animation"/>
    <x v="489"/>
    <x v="0"/>
  </r>
  <r>
    <n v="490"/>
    <s v="PROJECT IS CANCELLED"/>
    <s v="Cancelled"/>
    <x v="28"/>
    <x v="117"/>
    <x v="2"/>
    <s v="US"/>
    <s v="USD"/>
    <x v="490"/>
    <x v="490"/>
    <b v="0"/>
    <n v="0"/>
    <b v="0"/>
    <x v="5"/>
    <n v="0"/>
    <e v="#DIV/0!"/>
    <x v="0"/>
    <s v="animation"/>
    <x v="490"/>
    <x v="0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x v="491"/>
    <x v="491"/>
    <b v="0"/>
    <n v="0"/>
    <b v="0"/>
    <x v="5"/>
    <n v="0"/>
    <e v="#DIV/0!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x v="492"/>
    <x v="492"/>
    <b v="0"/>
    <n v="0"/>
    <b v="0"/>
    <x v="5"/>
    <n v="0"/>
    <e v="#DIV/0!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x v="493"/>
    <x v="493"/>
    <b v="0"/>
    <n v="0"/>
    <b v="0"/>
    <x v="5"/>
    <n v="0"/>
    <e v="#DIV/0!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x v="494"/>
    <x v="494"/>
    <b v="0"/>
    <n v="3"/>
    <b v="0"/>
    <x v="5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x v="495"/>
    <x v="495"/>
    <b v="0"/>
    <n v="0"/>
    <b v="0"/>
    <x v="5"/>
    <n v="0"/>
    <e v="#DIV/0!"/>
    <x v="0"/>
    <s v="animation"/>
    <x v="495"/>
    <x v="0"/>
  </r>
  <r>
    <n v="496"/>
    <s v="Airships and Anatasia: The Movie"/>
    <s v="The movie is about the adventures of Ethan, Danna, The mysterious inventor and more."/>
    <x v="127"/>
    <x v="116"/>
    <x v="2"/>
    <s v="US"/>
    <s v="USD"/>
    <x v="496"/>
    <x v="496"/>
    <b v="0"/>
    <n v="1"/>
    <b v="0"/>
    <x v="5"/>
    <n v="0"/>
    <n v="1"/>
    <x v="0"/>
    <s v="animation"/>
    <x v="496"/>
    <x v="0"/>
  </r>
  <r>
    <n v="497"/>
    <s v="Galaxy Probe Kids"/>
    <s v="live-action/animated series pilot."/>
    <x v="140"/>
    <x v="134"/>
    <x v="2"/>
    <s v="US"/>
    <s v="USD"/>
    <x v="497"/>
    <x v="497"/>
    <b v="0"/>
    <n v="3"/>
    <b v="0"/>
    <x v="5"/>
    <n v="1"/>
    <n v="10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x v="498"/>
    <x v="498"/>
    <b v="0"/>
    <n v="22"/>
    <b v="0"/>
    <x v="5"/>
    <n v="5"/>
    <n v="136.09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x v="499"/>
    <x v="499"/>
    <b v="0"/>
    <n v="26"/>
    <b v="0"/>
    <x v="5"/>
    <n v="10"/>
    <n v="73.459999999999994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x v="500"/>
    <x v="500"/>
    <b v="0"/>
    <n v="4"/>
    <b v="0"/>
    <x v="5"/>
    <n v="3"/>
    <n v="53.75"/>
    <x v="0"/>
    <s v="animation"/>
    <x v="500"/>
    <x v="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x v="501"/>
    <x v="501"/>
    <b v="0"/>
    <n v="0"/>
    <b v="0"/>
    <x v="5"/>
    <n v="0"/>
    <e v="#DIV/0!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x v="502"/>
    <x v="502"/>
    <b v="0"/>
    <n v="4"/>
    <b v="0"/>
    <x v="5"/>
    <n v="1"/>
    <n v="57.5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x v="503"/>
    <x v="503"/>
    <b v="0"/>
    <n v="9"/>
    <b v="0"/>
    <x v="5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x v="504"/>
    <x v="504"/>
    <b v="0"/>
    <n v="5"/>
    <b v="0"/>
    <x v="5"/>
    <n v="1"/>
    <n v="67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x v="505"/>
    <x v="505"/>
    <b v="0"/>
    <n v="14"/>
    <b v="0"/>
    <x v="5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x v="506"/>
    <x v="506"/>
    <b v="0"/>
    <n v="1"/>
    <b v="0"/>
    <x v="5"/>
    <n v="0"/>
    <n v="250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x v="507"/>
    <x v="507"/>
    <b v="0"/>
    <n v="10"/>
    <b v="0"/>
    <x v="5"/>
    <n v="3"/>
    <n v="64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x v="508"/>
    <x v="508"/>
    <b v="0"/>
    <n v="3"/>
    <b v="0"/>
    <x v="5"/>
    <n v="1"/>
    <n v="133.33000000000001"/>
    <x v="0"/>
    <s v="animation"/>
    <x v="508"/>
    <x v="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x v="509"/>
    <x v="509"/>
    <b v="0"/>
    <n v="1"/>
    <b v="0"/>
    <x v="5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x v="510"/>
    <x v="510"/>
    <b v="0"/>
    <n v="0"/>
    <b v="0"/>
    <x v="5"/>
    <n v="0"/>
    <e v="#DIV/0!"/>
    <x v="0"/>
    <s v="animation"/>
    <x v="510"/>
    <x v="0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x v="511"/>
    <x v="511"/>
    <b v="0"/>
    <n v="5"/>
    <b v="0"/>
    <x v="5"/>
    <n v="3"/>
    <n v="30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x v="512"/>
    <x v="512"/>
    <b v="0"/>
    <n v="2"/>
    <b v="0"/>
    <x v="5"/>
    <n v="0"/>
    <n v="5.5"/>
    <x v="0"/>
    <s v="animation"/>
    <x v="512"/>
    <x v="0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x v="513"/>
    <x v="513"/>
    <b v="0"/>
    <n v="68"/>
    <b v="0"/>
    <x v="5"/>
    <n v="14"/>
    <n v="102.38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x v="514"/>
    <x v="514"/>
    <b v="0"/>
    <n v="3"/>
    <b v="0"/>
    <x v="5"/>
    <n v="3"/>
    <n v="16.670000000000002"/>
    <x v="0"/>
    <s v="animation"/>
    <x v="514"/>
    <x v="0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x v="515"/>
    <x v="515"/>
    <b v="0"/>
    <n v="34"/>
    <b v="0"/>
    <x v="5"/>
    <n v="25"/>
    <n v="725.03"/>
    <x v="0"/>
    <s v="animation"/>
    <x v="515"/>
    <x v="0"/>
  </r>
  <r>
    <n v="516"/>
    <s v="Shipmates"/>
    <s v="A big brother style comedy animation series starring famous seafarers"/>
    <x v="10"/>
    <x v="117"/>
    <x v="2"/>
    <s v="GB"/>
    <s v="GBP"/>
    <x v="516"/>
    <x v="516"/>
    <b v="0"/>
    <n v="0"/>
    <b v="0"/>
    <x v="5"/>
    <n v="0"/>
    <e v="#DIV/0!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x v="517"/>
    <x v="517"/>
    <b v="0"/>
    <n v="3"/>
    <b v="0"/>
    <x v="5"/>
    <n v="1"/>
    <n v="68.33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x v="518"/>
    <x v="518"/>
    <b v="0"/>
    <n v="0"/>
    <b v="0"/>
    <x v="5"/>
    <n v="0"/>
    <e v="#DIV/0!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x v="519"/>
    <x v="519"/>
    <b v="0"/>
    <n v="70"/>
    <b v="0"/>
    <x v="5"/>
    <n v="23"/>
    <n v="39.229999999999997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x v="520"/>
    <x v="520"/>
    <b v="0"/>
    <n v="34"/>
    <b v="1"/>
    <x v="6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x v="521"/>
    <x v="521"/>
    <b v="0"/>
    <n v="56"/>
    <b v="1"/>
    <x v="6"/>
    <n v="105"/>
    <n v="93.43"/>
    <x v="1"/>
    <s v="plays"/>
    <x v="521"/>
    <x v="0"/>
  </r>
  <r>
    <n v="522"/>
    <s v="COMPASS PLAYERS"/>
    <s v="*** TO MAKE DONATIONS IN THE FUTURE                                   GO TO OUR WEBSITE: www.compassplayers.com ***"/>
    <x v="9"/>
    <x v="409"/>
    <x v="0"/>
    <s v="US"/>
    <s v="USD"/>
    <x v="522"/>
    <x v="522"/>
    <b v="0"/>
    <n v="31"/>
    <b v="1"/>
    <x v="6"/>
    <n v="115"/>
    <n v="110.97"/>
    <x v="1"/>
    <s v="plays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x v="523"/>
    <x v="523"/>
    <b v="0"/>
    <n v="84"/>
    <b v="1"/>
    <x v="6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x v="524"/>
    <x v="524"/>
    <b v="0"/>
    <n v="130"/>
    <b v="1"/>
    <x v="6"/>
    <n v="109"/>
    <n v="29.26"/>
    <x v="1"/>
    <s v="plays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x v="525"/>
    <x v="525"/>
    <b v="0"/>
    <n v="12"/>
    <b v="1"/>
    <x v="6"/>
    <n v="100"/>
    <n v="1000"/>
    <x v="1"/>
    <s v="plays"/>
    <x v="525"/>
    <x v="0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x v="526"/>
    <x v="526"/>
    <b v="0"/>
    <n v="23"/>
    <b v="1"/>
    <x v="6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x v="527"/>
    <x v="527"/>
    <b v="0"/>
    <n v="158"/>
    <b v="1"/>
    <x v="6"/>
    <n v="101"/>
    <n v="63.83"/>
    <x v="1"/>
    <s v="plays"/>
    <x v="527"/>
    <x v="0"/>
  </r>
  <r>
    <n v="528"/>
    <s v="Devastated No Matter What"/>
    <s v="A Festival Backed Production of a Full-Length Play."/>
    <x v="146"/>
    <x v="414"/>
    <x v="0"/>
    <s v="US"/>
    <s v="USD"/>
    <x v="528"/>
    <x v="528"/>
    <b v="0"/>
    <n v="30"/>
    <b v="1"/>
    <x v="6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x v="529"/>
    <x v="529"/>
    <b v="0"/>
    <n v="18"/>
    <b v="1"/>
    <x v="6"/>
    <n v="130"/>
    <n v="86.94"/>
    <x v="1"/>
    <s v="plays"/>
    <x v="529"/>
    <x v="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x v="530"/>
    <x v="530"/>
    <b v="0"/>
    <n v="29"/>
    <b v="1"/>
    <x v="6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x v="531"/>
    <x v="531"/>
    <b v="0"/>
    <n v="31"/>
    <b v="1"/>
    <x v="6"/>
    <n v="100"/>
    <n v="129.03"/>
    <x v="1"/>
    <s v="plays"/>
    <x v="531"/>
    <x v="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x v="532"/>
    <x v="532"/>
    <b v="0"/>
    <n v="173"/>
    <b v="1"/>
    <x v="6"/>
    <n v="123"/>
    <n v="71.239999999999995"/>
    <x v="1"/>
    <s v="plays"/>
    <x v="532"/>
    <x v="0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x v="533"/>
    <x v="533"/>
    <b v="0"/>
    <n v="17"/>
    <b v="1"/>
    <x v="6"/>
    <n v="100"/>
    <n v="117.88"/>
    <x v="1"/>
    <s v="plays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x v="534"/>
    <x v="534"/>
    <b v="0"/>
    <n v="48"/>
    <b v="1"/>
    <x v="6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x v="535"/>
    <x v="535"/>
    <b v="0"/>
    <n v="59"/>
    <b v="1"/>
    <x v="6"/>
    <n v="103"/>
    <n v="34.75"/>
    <x v="1"/>
    <s v="plays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x v="536"/>
    <x v="536"/>
    <b v="0"/>
    <n v="39"/>
    <b v="1"/>
    <x v="6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x v="537"/>
    <x v="537"/>
    <b v="0"/>
    <n v="59"/>
    <b v="1"/>
    <x v="6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x v="538"/>
    <x v="538"/>
    <b v="0"/>
    <n v="60"/>
    <b v="1"/>
    <x v="6"/>
    <n v="302"/>
    <n v="252.02"/>
    <x v="1"/>
    <s v="plays"/>
    <x v="538"/>
    <x v="0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x v="539"/>
    <x v="539"/>
    <b v="0"/>
    <n v="20"/>
    <b v="1"/>
    <x v="6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x v="540"/>
    <x v="540"/>
    <b v="0"/>
    <n v="1"/>
    <b v="0"/>
    <x v="7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x v="37"/>
    <x v="379"/>
    <x v="2"/>
    <s v="US"/>
    <s v="USD"/>
    <x v="541"/>
    <x v="541"/>
    <b v="0"/>
    <n v="1"/>
    <b v="0"/>
    <x v="7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x v="542"/>
    <x v="542"/>
    <b v="0"/>
    <n v="1"/>
    <b v="0"/>
    <x v="7"/>
    <n v="0"/>
    <n v="1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x v="543"/>
    <x v="543"/>
    <b v="0"/>
    <n v="2"/>
    <b v="0"/>
    <x v="7"/>
    <n v="0"/>
    <n v="35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x v="544"/>
    <x v="544"/>
    <b v="0"/>
    <n v="2"/>
    <b v="0"/>
    <x v="7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x v="545"/>
    <x v="545"/>
    <b v="0"/>
    <n v="34"/>
    <b v="0"/>
    <x v="7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x v="546"/>
    <x v="546"/>
    <b v="0"/>
    <n v="2"/>
    <b v="0"/>
    <x v="7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x v="547"/>
    <x v="547"/>
    <b v="0"/>
    <n v="0"/>
    <b v="0"/>
    <x v="7"/>
    <n v="0"/>
    <e v="#DIV/0!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x v="548"/>
    <x v="548"/>
    <b v="0"/>
    <n v="1"/>
    <b v="0"/>
    <x v="7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x v="549"/>
    <x v="549"/>
    <b v="0"/>
    <n v="8"/>
    <b v="0"/>
    <x v="7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x v="550"/>
    <x v="550"/>
    <b v="0"/>
    <n v="4"/>
    <b v="0"/>
    <x v="7"/>
    <n v="1"/>
    <n v="8.75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x v="551"/>
    <x v="551"/>
    <b v="0"/>
    <n v="28"/>
    <b v="0"/>
    <x v="7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x v="552"/>
    <x v="552"/>
    <b v="0"/>
    <n v="0"/>
    <b v="0"/>
    <x v="7"/>
    <n v="0"/>
    <e v="#DIV/0!"/>
    <x v="2"/>
    <s v="web"/>
    <x v="552"/>
    <x v="0"/>
  </r>
  <r>
    <n v="553"/>
    <s v="sellorshopusa.com"/>
    <s v="Groundbreaking New Classifieds Website Grows Into Largest Nationwide Coverage By Turning Users Into Entrepreneurs"/>
    <x v="31"/>
    <x v="430"/>
    <x v="2"/>
    <s v="US"/>
    <s v="USD"/>
    <x v="553"/>
    <x v="553"/>
    <b v="0"/>
    <n v="6"/>
    <b v="0"/>
    <x v="7"/>
    <n v="0"/>
    <n v="20.5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x v="554"/>
    <x v="554"/>
    <b v="0"/>
    <n v="22"/>
    <b v="0"/>
    <x v="7"/>
    <n v="37"/>
    <n v="64.36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x v="555"/>
    <x v="555"/>
    <b v="0"/>
    <n v="0"/>
    <b v="0"/>
    <x v="7"/>
    <n v="0"/>
    <e v="#DIV/0!"/>
    <x v="2"/>
    <s v="web"/>
    <x v="555"/>
    <x v="0"/>
  </r>
  <r>
    <n v="556"/>
    <s v="Braille Academy"/>
    <s v="An educational platform for learning Unified English Braille Code"/>
    <x v="6"/>
    <x v="148"/>
    <x v="2"/>
    <s v="US"/>
    <s v="USD"/>
    <x v="556"/>
    <x v="556"/>
    <b v="0"/>
    <n v="1"/>
    <b v="0"/>
    <x v="7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x v="557"/>
    <x v="557"/>
    <b v="0"/>
    <n v="20"/>
    <b v="0"/>
    <x v="7"/>
    <n v="1"/>
    <n v="68.3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x v="558"/>
    <x v="558"/>
    <b v="0"/>
    <n v="0"/>
    <b v="0"/>
    <x v="7"/>
    <n v="0"/>
    <e v="#DIV/0!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x v="559"/>
    <x v="559"/>
    <b v="0"/>
    <n v="1"/>
    <b v="0"/>
    <x v="7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x v="560"/>
    <x v="560"/>
    <b v="0"/>
    <n v="3"/>
    <b v="0"/>
    <x v="7"/>
    <n v="0"/>
    <n v="4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x v="561"/>
    <x v="561"/>
    <b v="0"/>
    <n v="2"/>
    <b v="0"/>
    <x v="7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x v="562"/>
    <x v="562"/>
    <b v="0"/>
    <n v="0"/>
    <b v="0"/>
    <x v="7"/>
    <n v="0"/>
    <e v="#DIV/0!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x v="563"/>
    <x v="563"/>
    <b v="0"/>
    <n v="2"/>
    <b v="0"/>
    <x v="7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x v="564"/>
    <x v="564"/>
    <b v="0"/>
    <n v="1"/>
    <b v="0"/>
    <x v="7"/>
    <n v="0"/>
    <n v="1"/>
    <x v="2"/>
    <s v="web"/>
    <x v="564"/>
    <x v="0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x v="565"/>
    <x v="565"/>
    <b v="0"/>
    <n v="0"/>
    <b v="0"/>
    <x v="7"/>
    <n v="0"/>
    <e v="#DIV/0!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x v="566"/>
    <x v="566"/>
    <b v="0"/>
    <n v="1"/>
    <b v="0"/>
    <x v="7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x v="567"/>
    <x v="567"/>
    <b v="0"/>
    <n v="0"/>
    <b v="0"/>
    <x v="7"/>
    <n v="0"/>
    <e v="#DIV/0!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x v="568"/>
    <x v="568"/>
    <b v="0"/>
    <n v="5"/>
    <b v="0"/>
    <x v="7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x v="30"/>
    <x v="170"/>
    <x v="2"/>
    <s v="CA"/>
    <s v="CAD"/>
    <x v="569"/>
    <x v="569"/>
    <b v="0"/>
    <n v="1"/>
    <b v="0"/>
    <x v="7"/>
    <n v="1"/>
    <n v="20"/>
    <x v="2"/>
    <s v="web"/>
    <x v="569"/>
    <x v="0"/>
  </r>
  <r>
    <n v="570"/>
    <s v="Relaunching in May"/>
    <s v="Humans have AM/FM/Satellite radio, kids have radio Disney, pets have DogCatRadio."/>
    <x v="94"/>
    <x v="436"/>
    <x v="2"/>
    <s v="US"/>
    <s v="USD"/>
    <x v="570"/>
    <x v="570"/>
    <b v="0"/>
    <n v="1"/>
    <b v="0"/>
    <x v="7"/>
    <n v="0"/>
    <n v="142"/>
    <x v="2"/>
    <s v="web"/>
    <x v="570"/>
    <x v="0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x v="571"/>
    <x v="571"/>
    <b v="0"/>
    <n v="2"/>
    <b v="0"/>
    <x v="7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x v="572"/>
    <x v="572"/>
    <b v="0"/>
    <n v="0"/>
    <b v="0"/>
    <x v="7"/>
    <n v="0"/>
    <e v="#DIV/0!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x v="573"/>
    <x v="573"/>
    <b v="0"/>
    <n v="9"/>
    <b v="0"/>
    <x v="7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x v="574"/>
    <x v="574"/>
    <b v="0"/>
    <n v="4"/>
    <b v="0"/>
    <x v="7"/>
    <n v="1"/>
    <n v="20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x v="575"/>
    <x v="575"/>
    <b v="0"/>
    <n v="4"/>
    <b v="0"/>
    <x v="7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x v="58"/>
    <x v="116"/>
    <x v="2"/>
    <s v="US"/>
    <s v="USD"/>
    <x v="576"/>
    <x v="576"/>
    <b v="0"/>
    <n v="1"/>
    <b v="0"/>
    <x v="7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x v="577"/>
    <x v="577"/>
    <b v="0"/>
    <n v="1"/>
    <b v="0"/>
    <x v="7"/>
    <n v="0"/>
    <n v="10"/>
    <x v="2"/>
    <s v="web"/>
    <x v="577"/>
    <x v="0"/>
  </r>
  <r>
    <n v="578"/>
    <s v="weBuy Crowdsourced Shopping"/>
    <s v="weBuy trade built on technology and Crowd Sourced Power"/>
    <x v="152"/>
    <x v="441"/>
    <x v="2"/>
    <s v="GB"/>
    <s v="GBP"/>
    <x v="578"/>
    <x v="578"/>
    <b v="0"/>
    <n v="7"/>
    <b v="0"/>
    <x v="7"/>
    <n v="0"/>
    <n v="2"/>
    <x v="2"/>
    <s v="web"/>
    <x v="578"/>
    <x v="0"/>
  </r>
  <r>
    <n v="579"/>
    <s v="Course: Learn Cryptography"/>
    <s v="Learn classic and public key cryptography with a full proof-of-concept system in JavaScript."/>
    <x v="14"/>
    <x v="442"/>
    <x v="2"/>
    <s v="US"/>
    <s v="USD"/>
    <x v="579"/>
    <x v="579"/>
    <b v="0"/>
    <n v="5"/>
    <b v="0"/>
    <x v="7"/>
    <n v="1"/>
    <n v="35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x v="580"/>
    <x v="580"/>
    <b v="0"/>
    <n v="1"/>
    <b v="0"/>
    <x v="7"/>
    <n v="0"/>
    <n v="1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x v="581"/>
    <x v="581"/>
    <b v="0"/>
    <n v="0"/>
    <b v="0"/>
    <x v="7"/>
    <n v="0"/>
    <e v="#DIV/0!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x v="582"/>
    <x v="582"/>
    <b v="0"/>
    <n v="0"/>
    <b v="0"/>
    <x v="7"/>
    <n v="0"/>
    <e v="#DIV/0!"/>
    <x v="2"/>
    <s v="web"/>
    <x v="582"/>
    <x v="0"/>
  </r>
  <r>
    <n v="583"/>
    <s v="HackersArchive.com"/>
    <s v="HackersArchive.com will help rid the web of viruses and scams found everywhere else you look!"/>
    <x v="7"/>
    <x v="116"/>
    <x v="2"/>
    <s v="US"/>
    <s v="USD"/>
    <x v="583"/>
    <x v="583"/>
    <b v="0"/>
    <n v="1"/>
    <b v="0"/>
    <x v="7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x v="584"/>
    <x v="584"/>
    <b v="0"/>
    <n v="2"/>
    <b v="0"/>
    <x v="7"/>
    <n v="1"/>
    <n v="5"/>
    <x v="2"/>
    <s v="web"/>
    <x v="584"/>
    <x v="0"/>
  </r>
  <r>
    <n v="585"/>
    <s v="Link Card"/>
    <s v="SAVE UP TO 40% WHEN YOU SPEND!_x000a__x000a_PRE-ORDER YOUR LINK CARD TODAY"/>
    <x v="7"/>
    <x v="117"/>
    <x v="2"/>
    <s v="GB"/>
    <s v="GBP"/>
    <x v="585"/>
    <x v="585"/>
    <b v="0"/>
    <n v="0"/>
    <b v="0"/>
    <x v="7"/>
    <n v="0"/>
    <e v="#DIV/0!"/>
    <x v="2"/>
    <s v="web"/>
    <x v="585"/>
    <x v="0"/>
  </r>
  <r>
    <n v="586"/>
    <s v="Employ College 2K"/>
    <s v="Employ College is a movement for companies to hire college graduates from their respected institutions."/>
    <x v="3"/>
    <x v="443"/>
    <x v="2"/>
    <s v="US"/>
    <s v="USD"/>
    <x v="586"/>
    <x v="586"/>
    <b v="0"/>
    <n v="4"/>
    <b v="0"/>
    <x v="7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x v="587"/>
    <x v="587"/>
    <b v="0"/>
    <n v="7"/>
    <b v="0"/>
    <x v="7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x v="588"/>
    <x v="588"/>
    <b v="0"/>
    <n v="2"/>
    <b v="0"/>
    <x v="7"/>
    <n v="3"/>
    <n v="150.5"/>
    <x v="2"/>
    <s v="web"/>
    <x v="588"/>
    <x v="0"/>
  </r>
  <r>
    <n v="589"/>
    <s v="Get Neighborly"/>
    <s v="Services closer than you think..."/>
    <x v="51"/>
    <x v="116"/>
    <x v="2"/>
    <s v="US"/>
    <s v="USD"/>
    <x v="589"/>
    <x v="589"/>
    <b v="0"/>
    <n v="1"/>
    <b v="0"/>
    <x v="7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x v="590"/>
    <x v="590"/>
    <b v="0"/>
    <n v="9"/>
    <b v="0"/>
    <x v="7"/>
    <n v="4"/>
    <n v="24.78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x v="591"/>
    <x v="591"/>
    <b v="0"/>
    <n v="2"/>
    <b v="0"/>
    <x v="7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x v="592"/>
    <x v="592"/>
    <b v="0"/>
    <n v="1"/>
    <b v="0"/>
    <x v="7"/>
    <n v="3"/>
    <n v="250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x v="593"/>
    <x v="593"/>
    <b v="0"/>
    <n v="7"/>
    <b v="0"/>
    <x v="7"/>
    <n v="23"/>
    <n v="16.43"/>
    <x v="2"/>
    <s v="web"/>
    <x v="593"/>
    <x v="0"/>
  </r>
  <r>
    <n v="594"/>
    <s v="Unleashed Fitness"/>
    <s v="Creating a fitness site that will change the fitness game forever!"/>
    <x v="31"/>
    <x v="375"/>
    <x v="2"/>
    <s v="US"/>
    <s v="USD"/>
    <x v="594"/>
    <x v="594"/>
    <b v="0"/>
    <n v="2"/>
    <b v="0"/>
    <x v="7"/>
    <n v="0"/>
    <n v="13"/>
    <x v="2"/>
    <s v="web"/>
    <x v="594"/>
    <x v="0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x v="595"/>
    <x v="595"/>
    <b v="0"/>
    <n v="8"/>
    <b v="0"/>
    <x v="7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x v="22"/>
    <x v="360"/>
    <x v="2"/>
    <s v="US"/>
    <s v="USD"/>
    <x v="596"/>
    <x v="596"/>
    <b v="0"/>
    <n v="2"/>
    <b v="0"/>
    <x v="7"/>
    <n v="0"/>
    <n v="3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x v="597"/>
    <x v="597"/>
    <b v="0"/>
    <n v="2"/>
    <b v="0"/>
    <x v="7"/>
    <n v="0"/>
    <n v="10"/>
    <x v="2"/>
    <s v="web"/>
    <x v="597"/>
    <x v="0"/>
  </r>
  <r>
    <n v="598"/>
    <s v="Goals not creeds"/>
    <s v="This is a project to create a crowd-funding site for Urantia Book readers worldwide."/>
    <x v="30"/>
    <x v="447"/>
    <x v="2"/>
    <s v="US"/>
    <s v="USD"/>
    <x v="598"/>
    <x v="598"/>
    <b v="0"/>
    <n v="7"/>
    <b v="0"/>
    <x v="7"/>
    <n v="34"/>
    <n v="121.43"/>
    <x v="2"/>
    <s v="web"/>
    <x v="598"/>
    <x v="0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x v="599"/>
    <x v="599"/>
    <b v="0"/>
    <n v="2"/>
    <b v="0"/>
    <x v="7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x v="10"/>
    <x v="173"/>
    <x v="1"/>
    <s v="US"/>
    <s v="USD"/>
    <x v="600"/>
    <x v="600"/>
    <b v="0"/>
    <n v="1"/>
    <b v="0"/>
    <x v="7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x v="601"/>
    <x v="601"/>
    <b v="0"/>
    <n v="6"/>
    <b v="0"/>
    <x v="7"/>
    <n v="1"/>
    <n v="23.33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x v="602"/>
    <x v="602"/>
    <b v="0"/>
    <n v="0"/>
    <b v="0"/>
    <x v="7"/>
    <n v="0"/>
    <e v="#DIV/0!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x v="603"/>
    <x v="603"/>
    <b v="0"/>
    <n v="13"/>
    <b v="0"/>
    <x v="7"/>
    <n v="4"/>
    <n v="45.39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x v="604"/>
    <x v="604"/>
    <b v="0"/>
    <n v="0"/>
    <b v="0"/>
    <x v="7"/>
    <n v="0"/>
    <e v="#DIV/0!"/>
    <x v="2"/>
    <s v="web"/>
    <x v="604"/>
    <x v="0"/>
  </r>
  <r>
    <n v="605"/>
    <s v="Teach Your Parents iPad (Canceled)"/>
    <s v="An iPad support care package for your parents / seniors."/>
    <x v="10"/>
    <x v="449"/>
    <x v="1"/>
    <s v="US"/>
    <s v="USD"/>
    <x v="605"/>
    <x v="605"/>
    <b v="0"/>
    <n v="8"/>
    <b v="0"/>
    <x v="7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x v="606"/>
    <x v="606"/>
    <b v="0"/>
    <n v="1"/>
    <b v="0"/>
    <x v="7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x v="607"/>
    <x v="607"/>
    <b v="0"/>
    <n v="0"/>
    <b v="0"/>
    <x v="7"/>
    <n v="0"/>
    <e v="#DIV/0!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x v="608"/>
    <x v="608"/>
    <b v="0"/>
    <n v="5"/>
    <b v="0"/>
    <x v="7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x v="609"/>
    <x v="609"/>
    <b v="0"/>
    <n v="1"/>
    <b v="0"/>
    <x v="7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x v="154"/>
    <x v="117"/>
    <x v="1"/>
    <s v="US"/>
    <s v="USD"/>
    <x v="610"/>
    <x v="610"/>
    <b v="0"/>
    <n v="0"/>
    <b v="0"/>
    <x v="7"/>
    <n v="0"/>
    <e v="#DIV/0!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x v="611"/>
    <x v="611"/>
    <b v="0"/>
    <n v="0"/>
    <b v="0"/>
    <x v="7"/>
    <n v="0"/>
    <e v="#DIV/0!"/>
    <x v="2"/>
    <s v="web"/>
    <x v="611"/>
    <x v="0"/>
  </r>
  <r>
    <n v="612"/>
    <s v="Web Streaming 2.0 (Canceled)"/>
    <s v="A Fast and Reliable new Web platform to stream videos from Internet"/>
    <x v="3"/>
    <x v="117"/>
    <x v="1"/>
    <s v="IT"/>
    <s v="EUR"/>
    <x v="612"/>
    <x v="612"/>
    <b v="0"/>
    <n v="0"/>
    <b v="0"/>
    <x v="7"/>
    <n v="0"/>
    <e v="#DIV/0!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x v="613"/>
    <x v="613"/>
    <b v="0"/>
    <n v="121"/>
    <b v="0"/>
    <x v="7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x v="614"/>
    <x v="614"/>
    <b v="0"/>
    <n v="0"/>
    <b v="0"/>
    <x v="7"/>
    <n v="0"/>
    <e v="#DIV/0!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x v="615"/>
    <x v="615"/>
    <b v="0"/>
    <n v="0"/>
    <b v="0"/>
    <x v="7"/>
    <n v="0"/>
    <e v="#DIV/0!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x v="616"/>
    <x v="616"/>
    <b v="0"/>
    <n v="0"/>
    <b v="0"/>
    <x v="7"/>
    <n v="0"/>
    <e v="#DIV/0!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x v="617"/>
    <x v="617"/>
    <b v="0"/>
    <n v="3"/>
    <b v="0"/>
    <x v="7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x v="618"/>
    <x v="618"/>
    <b v="0"/>
    <n v="0"/>
    <b v="0"/>
    <x v="7"/>
    <n v="0"/>
    <e v="#DIV/0!"/>
    <x v="2"/>
    <s v="web"/>
    <x v="618"/>
    <x v="0"/>
  </r>
  <r>
    <n v="619"/>
    <s v="Big Data (Canceled)"/>
    <s v="Big Data Sets for researchers interested in improving the quality of life."/>
    <x v="156"/>
    <x v="116"/>
    <x v="1"/>
    <s v="US"/>
    <s v="USD"/>
    <x v="619"/>
    <x v="619"/>
    <b v="0"/>
    <n v="1"/>
    <b v="0"/>
    <x v="7"/>
    <n v="0"/>
    <n v="1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x v="620"/>
    <x v="620"/>
    <b v="0"/>
    <n v="1"/>
    <b v="0"/>
    <x v="7"/>
    <n v="1"/>
    <n v="300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x v="621"/>
    <x v="621"/>
    <b v="0"/>
    <n v="3"/>
    <b v="0"/>
    <x v="7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x v="622"/>
    <x v="622"/>
    <b v="0"/>
    <n v="9"/>
    <b v="0"/>
    <x v="7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x v="623"/>
    <x v="623"/>
    <b v="0"/>
    <n v="0"/>
    <b v="0"/>
    <x v="7"/>
    <n v="0"/>
    <e v="#DIV/0!"/>
    <x v="2"/>
    <s v="web"/>
    <x v="623"/>
    <x v="0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x v="624"/>
    <x v="624"/>
    <b v="0"/>
    <n v="0"/>
    <b v="0"/>
    <x v="7"/>
    <n v="0"/>
    <e v="#DIV/0!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x v="625"/>
    <x v="625"/>
    <b v="0"/>
    <n v="0"/>
    <b v="0"/>
    <x v="7"/>
    <n v="0"/>
    <e v="#DIV/0!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x v="626"/>
    <x v="626"/>
    <b v="0"/>
    <n v="39"/>
    <b v="0"/>
    <x v="7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x v="627"/>
    <x v="627"/>
    <b v="0"/>
    <n v="1"/>
    <b v="0"/>
    <x v="7"/>
    <n v="0"/>
    <n v="90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x v="628"/>
    <x v="628"/>
    <b v="0"/>
    <n v="0"/>
    <b v="0"/>
    <x v="7"/>
    <n v="0"/>
    <e v="#DIV/0!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x v="629"/>
    <x v="629"/>
    <b v="0"/>
    <n v="3"/>
    <b v="0"/>
    <x v="7"/>
    <n v="0"/>
    <n v="116.67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x v="630"/>
    <x v="630"/>
    <b v="0"/>
    <n v="1"/>
    <b v="0"/>
    <x v="7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x v="631"/>
    <x v="631"/>
    <b v="0"/>
    <n v="9"/>
    <b v="0"/>
    <x v="7"/>
    <n v="1"/>
    <n v="76.67"/>
    <x v="2"/>
    <s v="web"/>
    <x v="631"/>
    <x v="0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x v="632"/>
    <x v="632"/>
    <b v="0"/>
    <n v="0"/>
    <b v="0"/>
    <x v="7"/>
    <n v="0"/>
    <e v="#DIV/0!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x v="633"/>
    <x v="633"/>
    <b v="0"/>
    <n v="25"/>
    <b v="0"/>
    <x v="7"/>
    <n v="12"/>
    <n v="49.8"/>
    <x v="2"/>
    <s v="web"/>
    <x v="633"/>
    <x v="0"/>
  </r>
  <r>
    <n v="634"/>
    <s v="pitchtograndma (Canceled)"/>
    <s v="We help companies to explain what they do in simple, grandma-would-understand terms."/>
    <x v="10"/>
    <x v="116"/>
    <x v="1"/>
    <s v="US"/>
    <s v="USD"/>
    <x v="634"/>
    <x v="634"/>
    <b v="0"/>
    <n v="1"/>
    <b v="0"/>
    <x v="7"/>
    <n v="0"/>
    <n v="1"/>
    <x v="2"/>
    <s v="web"/>
    <x v="634"/>
    <x v="0"/>
  </r>
  <r>
    <n v="635"/>
    <s v="Pleero, A Technology Team Building Website (Canceled)"/>
    <s v="Network used for building technology development teams."/>
    <x v="31"/>
    <x v="369"/>
    <x v="1"/>
    <s v="US"/>
    <s v="USD"/>
    <x v="635"/>
    <x v="635"/>
    <b v="0"/>
    <n v="1"/>
    <b v="0"/>
    <x v="7"/>
    <n v="0"/>
    <n v="2"/>
    <x v="2"/>
    <s v="web"/>
    <x v="635"/>
    <x v="0"/>
  </r>
  <r>
    <n v="636"/>
    <s v="Keto Advice (Canceled)"/>
    <s v="With no central location for keto knowledge, keto advice will be a community run knowledge base."/>
    <x v="13"/>
    <x v="460"/>
    <x v="1"/>
    <s v="GB"/>
    <s v="GBP"/>
    <x v="636"/>
    <x v="636"/>
    <b v="0"/>
    <n v="1"/>
    <b v="0"/>
    <x v="7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x v="637"/>
    <x v="637"/>
    <b v="0"/>
    <n v="0"/>
    <b v="0"/>
    <x v="7"/>
    <n v="0"/>
    <e v="#DIV/0!"/>
    <x v="2"/>
    <s v="web"/>
    <x v="637"/>
    <x v="0"/>
  </r>
  <r>
    <n v="638"/>
    <s v="W (Canceled)"/>
    <s v="O0"/>
    <x v="61"/>
    <x v="461"/>
    <x v="1"/>
    <s v="DE"/>
    <s v="EUR"/>
    <x v="638"/>
    <x v="638"/>
    <b v="0"/>
    <n v="6"/>
    <b v="0"/>
    <x v="7"/>
    <n v="0"/>
    <n v="3"/>
    <x v="2"/>
    <s v="web"/>
    <x v="638"/>
    <x v="0"/>
  </r>
  <r>
    <n v="639"/>
    <s v="Kids Educational Social Media Site (Canceled)"/>
    <s v="Development of a Safe and Educational Social Media site for kids."/>
    <x v="80"/>
    <x v="116"/>
    <x v="1"/>
    <s v="US"/>
    <s v="USD"/>
    <x v="639"/>
    <x v="639"/>
    <b v="0"/>
    <n v="1"/>
    <b v="0"/>
    <x v="7"/>
    <n v="0"/>
    <n v="1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x v="640"/>
    <x v="640"/>
    <b v="0"/>
    <n v="2"/>
    <b v="1"/>
    <x v="8"/>
    <n v="144"/>
    <n v="50.5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x v="641"/>
    <x v="641"/>
    <b v="0"/>
    <n v="315"/>
    <b v="1"/>
    <x v="8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x v="642"/>
    <x v="642"/>
    <b v="0"/>
    <n v="2174"/>
    <b v="1"/>
    <x v="8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x v="643"/>
    <x v="643"/>
    <b v="0"/>
    <n v="152"/>
    <b v="1"/>
    <x v="8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x v="644"/>
    <x v="644"/>
    <b v="0"/>
    <n v="1021"/>
    <b v="1"/>
    <x v="8"/>
    <n v="300"/>
    <n v="73.489999999999995"/>
    <x v="2"/>
    <s v="wearables"/>
    <x v="644"/>
    <x v="0"/>
  </r>
  <r>
    <n v="645"/>
    <s v="Carbon Fiber Collar Stays"/>
    <s v="Ever wanted to own something made out of carbon fiber? Now you can!"/>
    <x v="13"/>
    <x v="467"/>
    <x v="0"/>
    <s v="US"/>
    <s v="USD"/>
    <x v="645"/>
    <x v="645"/>
    <b v="0"/>
    <n v="237"/>
    <b v="1"/>
    <x v="8"/>
    <n v="279"/>
    <n v="23.52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x v="646"/>
    <x v="646"/>
    <b v="0"/>
    <n v="27"/>
    <b v="1"/>
    <x v="8"/>
    <n v="132"/>
    <n v="39.07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x v="647"/>
    <x v="647"/>
    <b v="0"/>
    <n v="17"/>
    <b v="1"/>
    <x v="8"/>
    <n v="107"/>
    <n v="125.94"/>
    <x v="2"/>
    <s v="wearables"/>
    <x v="647"/>
    <x v="0"/>
  </r>
  <r>
    <n v="648"/>
    <s v="Audio Jacket"/>
    <s v="Get ready for the next product that you canâ€™t live without"/>
    <x v="19"/>
    <x v="470"/>
    <x v="0"/>
    <s v="US"/>
    <s v="USD"/>
    <x v="648"/>
    <x v="648"/>
    <b v="0"/>
    <n v="27"/>
    <b v="1"/>
    <x v="8"/>
    <n v="127"/>
    <n v="1644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x v="649"/>
    <x v="649"/>
    <b v="0"/>
    <n v="82"/>
    <b v="1"/>
    <x v="8"/>
    <n v="140"/>
    <n v="42.67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x v="650"/>
    <x v="650"/>
    <b v="0"/>
    <n v="48"/>
    <b v="1"/>
    <x v="8"/>
    <n v="112"/>
    <n v="35.130000000000003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x v="651"/>
    <x v="651"/>
    <b v="0"/>
    <n v="105"/>
    <b v="1"/>
    <x v="8"/>
    <n v="101"/>
    <n v="239.35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x v="652"/>
    <x v="652"/>
    <b v="0"/>
    <n v="28"/>
    <b v="1"/>
    <x v="8"/>
    <n v="100"/>
    <n v="107.64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x v="653"/>
    <x v="653"/>
    <b v="0"/>
    <n v="1107"/>
    <b v="1"/>
    <x v="8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x v="654"/>
    <x v="654"/>
    <b v="0"/>
    <n v="1013"/>
    <b v="1"/>
    <x v="8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x v="655"/>
    <x v="655"/>
    <b v="0"/>
    <n v="274"/>
    <b v="1"/>
    <x v="8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x v="656"/>
    <x v="656"/>
    <b v="0"/>
    <n v="87"/>
    <b v="1"/>
    <x v="8"/>
    <n v="214"/>
    <n v="122.74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x v="657"/>
    <x v="657"/>
    <b v="0"/>
    <n v="99"/>
    <b v="1"/>
    <x v="8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x v="658"/>
    <x v="658"/>
    <b v="0"/>
    <n v="276"/>
    <b v="1"/>
    <x v="8"/>
    <n v="104"/>
    <n v="109.34"/>
    <x v="2"/>
    <s v="wearables"/>
    <x v="658"/>
    <x v="0"/>
  </r>
  <r>
    <n v="659"/>
    <s v="Lulu Watch Designs - Apple Watch"/>
    <s v="Sync up your lifestyle"/>
    <x v="9"/>
    <x v="481"/>
    <x v="0"/>
    <s v="US"/>
    <s v="USD"/>
    <x v="659"/>
    <x v="659"/>
    <b v="0"/>
    <n v="21"/>
    <b v="1"/>
    <x v="8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x v="660"/>
    <x v="660"/>
    <b v="0"/>
    <n v="18"/>
    <b v="0"/>
    <x v="8"/>
    <n v="3"/>
    <n v="84.94"/>
    <x v="2"/>
    <s v="wearables"/>
    <x v="660"/>
    <x v="0"/>
  </r>
  <r>
    <n v="661"/>
    <s v="AirString"/>
    <s v="AirString keeps your AirPods from getting lost by keeping the pair together with a  durable and premium quality string."/>
    <x v="3"/>
    <x v="483"/>
    <x v="2"/>
    <s v="US"/>
    <s v="USD"/>
    <x v="661"/>
    <x v="661"/>
    <b v="0"/>
    <n v="9"/>
    <b v="0"/>
    <x v="8"/>
    <n v="1"/>
    <n v="10.56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x v="662"/>
    <x v="662"/>
    <b v="0"/>
    <n v="4"/>
    <b v="0"/>
    <x v="8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x v="663"/>
    <x v="663"/>
    <b v="0"/>
    <n v="7"/>
    <b v="0"/>
    <x v="8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x v="664"/>
    <x v="664"/>
    <b v="0"/>
    <n v="29"/>
    <b v="0"/>
    <x v="8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x v="665"/>
    <x v="665"/>
    <b v="0"/>
    <n v="12"/>
    <b v="0"/>
    <x v="8"/>
    <n v="19"/>
    <n v="155.33000000000001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x v="666"/>
    <x v="666"/>
    <b v="0"/>
    <n v="4"/>
    <b v="0"/>
    <x v="8"/>
    <n v="0"/>
    <n v="2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x v="667"/>
    <x v="667"/>
    <b v="0"/>
    <n v="28"/>
    <b v="0"/>
    <x v="8"/>
    <n v="10"/>
    <n v="178.93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x v="668"/>
    <x v="668"/>
    <b v="0"/>
    <n v="25"/>
    <b v="0"/>
    <x v="8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x v="669"/>
    <x v="669"/>
    <b v="0"/>
    <n v="28"/>
    <b v="0"/>
    <x v="8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x v="670"/>
    <x v="670"/>
    <b v="0"/>
    <n v="310"/>
    <b v="0"/>
    <x v="8"/>
    <n v="29"/>
    <n v="85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x v="671"/>
    <x v="671"/>
    <b v="0"/>
    <n v="15"/>
    <b v="0"/>
    <x v="8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x v="672"/>
    <x v="672"/>
    <b v="0"/>
    <n v="215"/>
    <b v="0"/>
    <x v="8"/>
    <n v="22"/>
    <n v="50.3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x v="673"/>
    <x v="673"/>
    <b v="0"/>
    <n v="3"/>
    <b v="0"/>
    <x v="8"/>
    <n v="0"/>
    <n v="68.33"/>
    <x v="2"/>
    <s v="wearables"/>
    <x v="673"/>
    <x v="0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x v="674"/>
    <x v="674"/>
    <b v="0"/>
    <n v="2"/>
    <b v="0"/>
    <x v="8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x v="675"/>
    <x v="675"/>
    <b v="0"/>
    <n v="26"/>
    <b v="0"/>
    <x v="8"/>
    <n v="15"/>
    <n v="34.270000000000003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x v="676"/>
    <x v="676"/>
    <b v="0"/>
    <n v="24"/>
    <b v="0"/>
    <x v="8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x v="677"/>
    <x v="677"/>
    <b v="0"/>
    <n v="96"/>
    <b v="0"/>
    <x v="8"/>
    <n v="26"/>
    <n v="133.25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x v="678"/>
    <x v="678"/>
    <b v="0"/>
    <n v="17"/>
    <b v="0"/>
    <x v="8"/>
    <n v="4"/>
    <n v="65.180000000000007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x v="679"/>
    <x v="679"/>
    <b v="0"/>
    <n v="94"/>
    <b v="0"/>
    <x v="8"/>
    <n v="15"/>
    <n v="93.9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x v="680"/>
    <x v="680"/>
    <b v="0"/>
    <n v="129"/>
    <b v="0"/>
    <x v="8"/>
    <n v="26"/>
    <n v="150.65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x v="681"/>
    <x v="681"/>
    <b v="0"/>
    <n v="1"/>
    <b v="0"/>
    <x v="8"/>
    <n v="0"/>
    <n v="1"/>
    <x v="2"/>
    <s v="wearables"/>
    <x v="681"/>
    <x v="0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x v="682"/>
    <x v="682"/>
    <b v="0"/>
    <n v="4"/>
    <b v="0"/>
    <x v="8"/>
    <n v="0"/>
    <n v="13.25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x v="683"/>
    <x v="683"/>
    <b v="0"/>
    <n v="3"/>
    <b v="0"/>
    <x v="8"/>
    <n v="1"/>
    <n v="99.33"/>
    <x v="2"/>
    <s v="wearables"/>
    <x v="683"/>
    <x v="0"/>
  </r>
  <r>
    <n v="684"/>
    <s v="Arcus Motion Analyzer | The Versatile Smart Ring"/>
    <s v="Arcus gives your fingers super powers."/>
    <x v="163"/>
    <x v="502"/>
    <x v="2"/>
    <s v="US"/>
    <s v="USD"/>
    <x v="684"/>
    <x v="684"/>
    <b v="0"/>
    <n v="135"/>
    <b v="0"/>
    <x v="8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x v="685"/>
    <x v="685"/>
    <b v="0"/>
    <n v="10"/>
    <b v="0"/>
    <x v="8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x v="686"/>
    <x v="686"/>
    <b v="0"/>
    <n v="0"/>
    <b v="0"/>
    <x v="8"/>
    <n v="0"/>
    <e v="#DIV/0!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x v="687"/>
    <x v="687"/>
    <b v="0"/>
    <n v="6"/>
    <b v="0"/>
    <x v="8"/>
    <n v="4"/>
    <n v="591.66999999999996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x v="688"/>
    <x v="688"/>
    <b v="0"/>
    <n v="36"/>
    <b v="0"/>
    <x v="8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x v="689"/>
    <x v="689"/>
    <b v="0"/>
    <n v="336"/>
    <b v="0"/>
    <x v="8"/>
    <n v="58"/>
    <n v="343.15"/>
    <x v="2"/>
    <s v="wearables"/>
    <x v="689"/>
    <x v="0"/>
  </r>
  <r>
    <n v="690"/>
    <s v="BLOXSHIELD"/>
    <s v="A radiation shield for your fitness tracker, smartwatch or other wearable smart device"/>
    <x v="22"/>
    <x v="507"/>
    <x v="2"/>
    <s v="US"/>
    <s v="USD"/>
    <x v="690"/>
    <x v="690"/>
    <b v="0"/>
    <n v="34"/>
    <b v="0"/>
    <x v="8"/>
    <n v="12"/>
    <n v="72.59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x v="691"/>
    <x v="691"/>
    <b v="0"/>
    <n v="10"/>
    <b v="0"/>
    <x v="8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x v="692"/>
    <x v="692"/>
    <b v="0"/>
    <n v="201"/>
    <b v="0"/>
    <x v="8"/>
    <n v="7"/>
    <n v="6.5"/>
    <x v="2"/>
    <s v="wearables"/>
    <x v="692"/>
    <x v="0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x v="693"/>
    <x v="693"/>
    <b v="0"/>
    <n v="296"/>
    <b v="0"/>
    <x v="8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x v="694"/>
    <x v="694"/>
    <b v="0"/>
    <n v="7"/>
    <b v="0"/>
    <x v="8"/>
    <n v="0"/>
    <n v="84.29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x v="695"/>
    <x v="695"/>
    <b v="0"/>
    <n v="7"/>
    <b v="0"/>
    <x v="8"/>
    <n v="1"/>
    <n v="90.86"/>
    <x v="2"/>
    <s v="wearables"/>
    <x v="695"/>
    <x v="0"/>
  </r>
  <r>
    <n v="696"/>
    <s v="trustee"/>
    <s v="Show your fidelity by wearing the Trustee rings! Show where you are (at)!"/>
    <x v="164"/>
    <x v="116"/>
    <x v="2"/>
    <s v="NL"/>
    <s v="EUR"/>
    <x v="696"/>
    <x v="696"/>
    <b v="0"/>
    <n v="1"/>
    <b v="0"/>
    <x v="8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x v="697"/>
    <x v="697"/>
    <b v="0"/>
    <n v="114"/>
    <b v="0"/>
    <x v="8"/>
    <n v="46"/>
    <n v="20.34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x v="698"/>
    <x v="698"/>
    <b v="0"/>
    <n v="29"/>
    <b v="0"/>
    <x v="8"/>
    <n v="15"/>
    <n v="530.69000000000005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x v="699"/>
    <x v="699"/>
    <b v="0"/>
    <n v="890"/>
    <b v="0"/>
    <x v="8"/>
    <n v="82"/>
    <n v="120.39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x v="700"/>
    <x v="700"/>
    <b v="0"/>
    <n v="31"/>
    <b v="0"/>
    <x v="8"/>
    <n v="3"/>
    <n v="13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x v="701"/>
    <x v="701"/>
    <b v="0"/>
    <n v="21"/>
    <b v="0"/>
    <x v="8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x v="702"/>
    <x v="702"/>
    <b v="0"/>
    <n v="37"/>
    <b v="0"/>
    <x v="8"/>
    <n v="31"/>
    <n v="124.92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x v="703"/>
    <x v="703"/>
    <b v="0"/>
    <n v="7"/>
    <b v="0"/>
    <x v="8"/>
    <n v="6"/>
    <n v="119.57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x v="704"/>
    <x v="704"/>
    <b v="0"/>
    <n v="4"/>
    <b v="0"/>
    <x v="8"/>
    <n v="1"/>
    <n v="120.25"/>
    <x v="2"/>
    <s v="wearables"/>
    <x v="704"/>
    <x v="0"/>
  </r>
  <r>
    <n v="705"/>
    <s v="SomnoScope"/>
    <s v="The closest thing ever to the Holy Grail of wearables technology"/>
    <x v="57"/>
    <x v="518"/>
    <x v="2"/>
    <s v="NL"/>
    <s v="EUR"/>
    <x v="705"/>
    <x v="705"/>
    <b v="0"/>
    <n v="5"/>
    <b v="0"/>
    <x v="8"/>
    <n v="1"/>
    <n v="195.4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x v="706"/>
    <x v="706"/>
    <b v="0"/>
    <n v="0"/>
    <b v="0"/>
    <x v="8"/>
    <n v="0"/>
    <e v="#DIV/0!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x v="707"/>
    <x v="707"/>
    <b v="0"/>
    <n v="456"/>
    <b v="0"/>
    <x v="8"/>
    <n v="79"/>
    <n v="117.7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x v="708"/>
    <x v="708"/>
    <b v="0"/>
    <n v="369"/>
    <b v="0"/>
    <x v="8"/>
    <n v="22"/>
    <n v="23.95"/>
    <x v="2"/>
    <s v="wearables"/>
    <x v="708"/>
    <x v="0"/>
  </r>
  <r>
    <n v="709"/>
    <s v="lumiglove"/>
    <s v="A &quot;handheld&quot; light, which eases the way you illuminate objects and/or paths."/>
    <x v="36"/>
    <x v="377"/>
    <x v="2"/>
    <s v="US"/>
    <s v="USD"/>
    <x v="709"/>
    <x v="709"/>
    <b v="0"/>
    <n v="2"/>
    <b v="0"/>
    <x v="8"/>
    <n v="0"/>
    <n v="30.5"/>
    <x v="2"/>
    <s v="wearables"/>
    <x v="709"/>
    <x v="0"/>
  </r>
  <r>
    <n v="710"/>
    <s v="Hate York Shirt 2.0"/>
    <s v="Shirts, so technologically advanced, they connect mentally to their audience upon sight."/>
    <x v="38"/>
    <x v="117"/>
    <x v="2"/>
    <s v="CA"/>
    <s v="CAD"/>
    <x v="710"/>
    <x v="710"/>
    <b v="0"/>
    <n v="0"/>
    <b v="0"/>
    <x v="8"/>
    <n v="0"/>
    <e v="#DIV/0!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x v="711"/>
    <x v="711"/>
    <b v="0"/>
    <n v="338"/>
    <b v="0"/>
    <x v="8"/>
    <n v="34"/>
    <n v="99.97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x v="712"/>
    <x v="712"/>
    <b v="0"/>
    <n v="4"/>
    <b v="0"/>
    <x v="8"/>
    <n v="0"/>
    <n v="26.25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x v="713"/>
    <x v="713"/>
    <b v="0"/>
    <n v="1"/>
    <b v="0"/>
    <x v="8"/>
    <n v="1"/>
    <n v="199"/>
    <x v="2"/>
    <s v="wearables"/>
    <x v="713"/>
    <x v="0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x v="714"/>
    <x v="714"/>
    <b v="0"/>
    <n v="28"/>
    <b v="0"/>
    <x v="8"/>
    <n v="15"/>
    <n v="80.319999999999993"/>
    <x v="2"/>
    <s v="wearables"/>
    <x v="714"/>
    <x v="0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x v="715"/>
    <x v="715"/>
    <b v="0"/>
    <n v="12"/>
    <b v="0"/>
    <x v="8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x v="716"/>
    <x v="716"/>
    <b v="0"/>
    <n v="16"/>
    <b v="0"/>
    <x v="8"/>
    <n v="10"/>
    <n v="44.69"/>
    <x v="2"/>
    <s v="wearables"/>
    <x v="716"/>
    <x v="0"/>
  </r>
  <r>
    <n v="717"/>
    <s v="cool air belt"/>
    <s v="Cool air flowing under clothing keeps you cool."/>
    <x v="57"/>
    <x v="527"/>
    <x v="2"/>
    <s v="US"/>
    <s v="USD"/>
    <x v="717"/>
    <x v="717"/>
    <b v="0"/>
    <n v="4"/>
    <b v="0"/>
    <x v="8"/>
    <n v="0"/>
    <n v="76.25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x v="718"/>
    <x v="718"/>
    <b v="0"/>
    <n v="4"/>
    <b v="0"/>
    <x v="8"/>
    <n v="1"/>
    <n v="22.5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x v="719"/>
    <x v="719"/>
    <b v="0"/>
    <n v="10"/>
    <b v="0"/>
    <x v="8"/>
    <n v="1"/>
    <n v="19.399999999999999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x v="720"/>
    <x v="720"/>
    <b v="0"/>
    <n v="41"/>
    <b v="1"/>
    <x v="9"/>
    <n v="144"/>
    <n v="66.709999999999994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x v="721"/>
    <x v="721"/>
    <b v="0"/>
    <n v="119"/>
    <b v="1"/>
    <x v="9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x v="722"/>
    <x v="722"/>
    <b v="0"/>
    <n v="153"/>
    <b v="1"/>
    <x v="9"/>
    <n v="132"/>
    <n v="215.73"/>
    <x v="3"/>
    <s v="nonfiction"/>
    <x v="722"/>
    <x v="0"/>
  </r>
  <r>
    <n v="723"/>
    <s v="The 2015 Pro Football Beast Book"/>
    <s v="The Definitive (and Slightly Ridiculous) Guide to Enjoying the 2015 Pro Football Season"/>
    <x v="10"/>
    <x v="532"/>
    <x v="0"/>
    <s v="US"/>
    <s v="USD"/>
    <x v="723"/>
    <x v="723"/>
    <b v="0"/>
    <n v="100"/>
    <b v="1"/>
    <x v="9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x v="724"/>
    <x v="724"/>
    <b v="0"/>
    <n v="143"/>
    <b v="1"/>
    <x v="9"/>
    <n v="105"/>
    <n v="51.63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x v="725"/>
    <x v="725"/>
    <b v="0"/>
    <n v="140"/>
    <b v="1"/>
    <x v="9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x v="726"/>
    <x v="726"/>
    <b v="0"/>
    <n v="35"/>
    <b v="1"/>
    <x v="9"/>
    <n v="101"/>
    <n v="72.430000000000007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x v="727"/>
    <x v="727"/>
    <b v="0"/>
    <n v="149"/>
    <b v="1"/>
    <x v="9"/>
    <n v="156"/>
    <n v="36.53"/>
    <x v="3"/>
    <s v="nonfiction"/>
    <x v="727"/>
    <x v="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x v="728"/>
    <x v="728"/>
    <b v="0"/>
    <n v="130"/>
    <b v="1"/>
    <x v="9"/>
    <n v="106"/>
    <n v="60.9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x v="729"/>
    <x v="729"/>
    <b v="0"/>
    <n v="120"/>
    <b v="1"/>
    <x v="9"/>
    <n v="131"/>
    <n v="43.55"/>
    <x v="3"/>
    <s v="nonfiction"/>
    <x v="729"/>
    <x v="0"/>
  </r>
  <r>
    <n v="730"/>
    <s v="Encyclopedia of Surfing"/>
    <s v="A Massive but Cheerful Online Digital Archive of Surfing"/>
    <x v="22"/>
    <x v="539"/>
    <x v="0"/>
    <s v="US"/>
    <s v="USD"/>
    <x v="730"/>
    <x v="730"/>
    <b v="0"/>
    <n v="265"/>
    <b v="1"/>
    <x v="9"/>
    <n v="132"/>
    <n v="99.77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x v="731"/>
    <x v="731"/>
    <b v="0"/>
    <n v="71"/>
    <b v="1"/>
    <x v="9"/>
    <n v="126"/>
    <n v="88.73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x v="732"/>
    <x v="732"/>
    <b v="0"/>
    <n v="13"/>
    <b v="1"/>
    <x v="9"/>
    <n v="160"/>
    <n v="4.92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x v="733"/>
    <x v="733"/>
    <b v="0"/>
    <n v="169"/>
    <b v="1"/>
    <x v="9"/>
    <n v="120"/>
    <n v="17.82"/>
    <x v="3"/>
    <s v="nonfiction"/>
    <x v="733"/>
    <x v="0"/>
  </r>
  <r>
    <n v="734"/>
    <s v="Sideswiped"/>
    <s v="Sideswiped is my story of growing in and trusting God through the mess and mysteries of life."/>
    <x v="0"/>
    <x v="543"/>
    <x v="0"/>
    <s v="CA"/>
    <s v="CAD"/>
    <x v="734"/>
    <x v="734"/>
    <b v="0"/>
    <n v="57"/>
    <b v="1"/>
    <x v="9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x v="735"/>
    <x v="735"/>
    <b v="0"/>
    <n v="229"/>
    <b v="1"/>
    <x v="9"/>
    <n v="114"/>
    <n v="234.81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x v="736"/>
    <x v="736"/>
    <b v="0"/>
    <n v="108"/>
    <b v="1"/>
    <x v="9"/>
    <n v="315"/>
    <n v="105.05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x v="737"/>
    <x v="737"/>
    <b v="0"/>
    <n v="108"/>
    <b v="1"/>
    <x v="9"/>
    <n v="122"/>
    <n v="56.67"/>
    <x v="3"/>
    <s v="nonfiction"/>
    <x v="737"/>
    <x v="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x v="738"/>
    <x v="738"/>
    <b v="0"/>
    <n v="41"/>
    <b v="1"/>
    <x v="9"/>
    <n v="107"/>
    <n v="39.049999999999997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x v="739"/>
    <x v="739"/>
    <b v="0"/>
    <n v="139"/>
    <b v="1"/>
    <x v="9"/>
    <n v="158"/>
    <n v="68.349999999999994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x v="740"/>
    <x v="740"/>
    <b v="0"/>
    <n v="19"/>
    <b v="1"/>
    <x v="9"/>
    <n v="107"/>
    <n v="169.58"/>
    <x v="3"/>
    <s v="nonfiction"/>
    <x v="740"/>
    <x v="0"/>
  </r>
  <r>
    <n v="741"/>
    <s v="reVILNA: the vilna ghetto project"/>
    <s v="A revolutionary digital mapping project of the Vilna Ghetto"/>
    <x v="93"/>
    <x v="550"/>
    <x v="0"/>
    <s v="US"/>
    <s v="USD"/>
    <x v="741"/>
    <x v="741"/>
    <b v="0"/>
    <n v="94"/>
    <b v="1"/>
    <x v="9"/>
    <n v="102"/>
    <n v="141.41999999999999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x v="742"/>
    <x v="742"/>
    <b v="0"/>
    <n v="23"/>
    <b v="1"/>
    <x v="9"/>
    <n v="111"/>
    <n v="67.39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x v="743"/>
    <x v="743"/>
    <b v="0"/>
    <n v="15"/>
    <b v="1"/>
    <x v="9"/>
    <n v="148"/>
    <n v="54.27"/>
    <x v="3"/>
    <s v="nonfiction"/>
    <x v="743"/>
    <x v="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x v="744"/>
    <x v="744"/>
    <b v="0"/>
    <n v="62"/>
    <b v="1"/>
    <x v="9"/>
    <n v="102"/>
    <n v="82.52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x v="745"/>
    <x v="745"/>
    <b v="0"/>
    <n v="74"/>
    <b v="1"/>
    <x v="9"/>
    <n v="179"/>
    <n v="53.73"/>
    <x v="3"/>
    <s v="nonfiction"/>
    <x v="745"/>
    <x v="0"/>
  </r>
  <r>
    <n v="746"/>
    <s v="Attention: People With Body Parts"/>
    <s v="This is a book of letters. Letters to our body parts."/>
    <x v="174"/>
    <x v="555"/>
    <x v="0"/>
    <s v="US"/>
    <s v="USD"/>
    <x v="746"/>
    <x v="746"/>
    <b v="0"/>
    <n v="97"/>
    <b v="1"/>
    <x v="9"/>
    <n v="111"/>
    <n v="34.21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x v="747"/>
    <x v="747"/>
    <b v="0"/>
    <n v="55"/>
    <b v="1"/>
    <x v="9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x v="748"/>
    <x v="748"/>
    <b v="0"/>
    <n v="44"/>
    <b v="1"/>
    <x v="9"/>
    <n v="100"/>
    <n v="45.57"/>
    <x v="3"/>
    <s v="nonfiction"/>
    <x v="748"/>
    <x v="0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x v="749"/>
    <x v="749"/>
    <b v="0"/>
    <n v="110"/>
    <b v="1"/>
    <x v="9"/>
    <n v="106"/>
    <n v="95.96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x v="750"/>
    <x v="750"/>
    <b v="0"/>
    <n v="59"/>
    <b v="1"/>
    <x v="9"/>
    <n v="103"/>
    <n v="77.27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x v="751"/>
    <x v="751"/>
    <b v="0"/>
    <n v="62"/>
    <b v="1"/>
    <x v="9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x v="752"/>
    <x v="752"/>
    <b v="0"/>
    <n v="105"/>
    <b v="1"/>
    <x v="9"/>
    <n v="112"/>
    <n v="53.19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x v="753"/>
    <x v="753"/>
    <b v="0"/>
    <n v="26"/>
    <b v="1"/>
    <x v="9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x v="754"/>
    <x v="754"/>
    <b v="0"/>
    <n v="49"/>
    <b v="1"/>
    <x v="9"/>
    <n v="104"/>
    <n v="42.35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x v="755"/>
    <x v="755"/>
    <b v="0"/>
    <n v="68"/>
    <b v="1"/>
    <x v="9"/>
    <n v="102"/>
    <n v="37.47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x v="756"/>
    <x v="756"/>
    <b v="0"/>
    <n v="22"/>
    <b v="1"/>
    <x v="9"/>
    <n v="118"/>
    <n v="37.450000000000003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x v="757"/>
    <x v="757"/>
    <b v="0"/>
    <n v="18"/>
    <b v="1"/>
    <x v="9"/>
    <n v="238"/>
    <n v="33.06"/>
    <x v="3"/>
    <s v="nonfiction"/>
    <x v="757"/>
    <x v="0"/>
  </r>
  <r>
    <n v="758"/>
    <s v="Publish Waiting On Humanity"/>
    <s v="I am publishing my book, Waiting on Humanity and need some finishing funds to do so."/>
    <x v="30"/>
    <x v="567"/>
    <x v="0"/>
    <s v="US"/>
    <s v="USD"/>
    <x v="758"/>
    <x v="758"/>
    <b v="0"/>
    <n v="19"/>
    <b v="1"/>
    <x v="9"/>
    <n v="102"/>
    <n v="134.21"/>
    <x v="3"/>
    <s v="nonfiction"/>
    <x v="758"/>
    <x v="0"/>
  </r>
  <r>
    <n v="759"/>
    <s v="Wild Ruins"/>
    <s v="Help me search for the lost ruins of the UK. A unique guide to  lesser known and somewhat known ruins of Britain."/>
    <x v="10"/>
    <x v="568"/>
    <x v="0"/>
    <s v="GB"/>
    <s v="GBP"/>
    <x v="759"/>
    <x v="759"/>
    <b v="0"/>
    <n v="99"/>
    <b v="1"/>
    <x v="9"/>
    <n v="102"/>
    <n v="51.47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x v="760"/>
    <x v="760"/>
    <b v="0"/>
    <n v="0"/>
    <b v="0"/>
    <x v="10"/>
    <n v="0"/>
    <e v="#DIV/0!"/>
    <x v="3"/>
    <s v="fiction"/>
    <x v="760"/>
    <x v="0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x v="761"/>
    <x v="761"/>
    <b v="0"/>
    <n v="6"/>
    <b v="0"/>
    <x v="10"/>
    <n v="5"/>
    <n v="39.17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x v="762"/>
    <x v="762"/>
    <b v="0"/>
    <n v="0"/>
    <b v="0"/>
    <x v="10"/>
    <n v="0"/>
    <e v="#DIV/0!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x v="763"/>
    <x v="763"/>
    <b v="0"/>
    <n v="1"/>
    <b v="0"/>
    <x v="10"/>
    <n v="0"/>
    <n v="5"/>
    <x v="3"/>
    <s v="fiction"/>
    <x v="763"/>
    <x v="0"/>
  </r>
  <r>
    <n v="764"/>
    <s v="[JOE]KES"/>
    <s v="[JOE]KES is a book full of over 200 original, sometimes funny, pun-ish Joekes. If you hate the book, use it as a coster!"/>
    <x v="10"/>
    <x v="117"/>
    <x v="2"/>
    <s v="US"/>
    <s v="USD"/>
    <x v="764"/>
    <x v="764"/>
    <b v="0"/>
    <n v="0"/>
    <b v="0"/>
    <x v="10"/>
    <n v="0"/>
    <e v="#DIV/0!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x v="765"/>
    <x v="765"/>
    <b v="0"/>
    <n v="44"/>
    <b v="0"/>
    <x v="10"/>
    <n v="36"/>
    <n v="57.3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x v="766"/>
    <x v="766"/>
    <b v="0"/>
    <n v="0"/>
    <b v="0"/>
    <x v="10"/>
    <n v="0"/>
    <e v="#DIV/0!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x v="767"/>
    <x v="767"/>
    <b v="0"/>
    <n v="3"/>
    <b v="0"/>
    <x v="10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x v="768"/>
    <x v="768"/>
    <b v="0"/>
    <n v="0"/>
    <b v="0"/>
    <x v="10"/>
    <n v="0"/>
    <e v="#DIV/0!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x v="769"/>
    <x v="769"/>
    <b v="0"/>
    <n v="52"/>
    <b v="0"/>
    <x v="10"/>
    <n v="41"/>
    <n v="31.85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x v="770"/>
    <x v="770"/>
    <b v="0"/>
    <n v="0"/>
    <b v="0"/>
    <x v="10"/>
    <n v="0"/>
    <e v="#DIV/0!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x v="771"/>
    <x v="771"/>
    <b v="0"/>
    <n v="1"/>
    <b v="0"/>
    <x v="10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x v="772"/>
    <x v="772"/>
    <b v="0"/>
    <n v="1"/>
    <b v="0"/>
    <x v="10"/>
    <n v="3"/>
    <n v="50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x v="773"/>
    <x v="773"/>
    <b v="0"/>
    <n v="2"/>
    <b v="0"/>
    <x v="10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x v="774"/>
    <x v="774"/>
    <b v="0"/>
    <n v="9"/>
    <b v="0"/>
    <x v="10"/>
    <n v="70"/>
    <n v="39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x v="775"/>
    <x v="775"/>
    <b v="0"/>
    <n v="5"/>
    <b v="0"/>
    <x v="10"/>
    <n v="2"/>
    <n v="34"/>
    <x v="3"/>
    <s v="fiction"/>
    <x v="775"/>
    <x v="0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x v="776"/>
    <x v="776"/>
    <b v="0"/>
    <n v="57"/>
    <b v="0"/>
    <x v="10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x v="777"/>
    <x v="777"/>
    <b v="0"/>
    <n v="3"/>
    <b v="0"/>
    <x v="10"/>
    <n v="1"/>
    <n v="7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x v="778"/>
    <x v="778"/>
    <b v="0"/>
    <n v="1"/>
    <b v="0"/>
    <x v="10"/>
    <n v="0"/>
    <n v="2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x v="779"/>
    <x v="779"/>
    <b v="0"/>
    <n v="6"/>
    <b v="0"/>
    <x v="10"/>
    <n v="3"/>
    <n v="66.67"/>
    <x v="3"/>
    <s v="fiction"/>
    <x v="779"/>
    <x v="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x v="780"/>
    <x v="780"/>
    <b v="0"/>
    <n v="27"/>
    <b v="1"/>
    <x v="11"/>
    <n v="104"/>
    <n v="38.520000000000003"/>
    <x v="4"/>
    <s v="rock"/>
    <x v="780"/>
    <x v="0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x v="781"/>
    <x v="781"/>
    <b v="0"/>
    <n v="25"/>
    <b v="1"/>
    <x v="11"/>
    <n v="133"/>
    <n v="42.61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x v="782"/>
    <x v="782"/>
    <b v="0"/>
    <n v="14"/>
    <b v="1"/>
    <x v="11"/>
    <n v="100"/>
    <n v="50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x v="783"/>
    <x v="783"/>
    <b v="0"/>
    <n v="35"/>
    <b v="1"/>
    <x v="11"/>
    <n v="148"/>
    <n v="63.49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x v="784"/>
    <x v="784"/>
    <b v="0"/>
    <n v="10"/>
    <b v="1"/>
    <x v="11"/>
    <n v="103"/>
    <n v="102.5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x v="785"/>
    <x v="785"/>
    <b v="0"/>
    <n v="29"/>
    <b v="1"/>
    <x v="11"/>
    <n v="181"/>
    <n v="31.14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x v="786"/>
    <x v="786"/>
    <b v="0"/>
    <n v="44"/>
    <b v="1"/>
    <x v="11"/>
    <n v="143"/>
    <n v="162.27000000000001"/>
    <x v="4"/>
    <s v="rock"/>
    <x v="786"/>
    <x v="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x v="787"/>
    <x v="787"/>
    <b v="0"/>
    <n v="17"/>
    <b v="1"/>
    <x v="11"/>
    <n v="114"/>
    <n v="80.59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x v="788"/>
    <x v="788"/>
    <b v="0"/>
    <n v="34"/>
    <b v="1"/>
    <x v="11"/>
    <n v="204"/>
    <n v="59.85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x v="789"/>
    <x v="789"/>
    <b v="0"/>
    <n v="14"/>
    <b v="1"/>
    <x v="11"/>
    <n v="109"/>
    <n v="132.86000000000001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x v="790"/>
    <x v="790"/>
    <b v="0"/>
    <n v="156"/>
    <b v="1"/>
    <x v="11"/>
    <n v="144"/>
    <n v="92.55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x v="791"/>
    <x v="791"/>
    <b v="0"/>
    <n v="128"/>
    <b v="1"/>
    <x v="11"/>
    <n v="104"/>
    <n v="60.86"/>
    <x v="4"/>
    <s v="rock"/>
    <x v="791"/>
    <x v="0"/>
  </r>
  <r>
    <n v="792"/>
    <s v="&quot;Believable Lies&quot; - The Album"/>
    <s v="Rock n' Roll about the intersection of lies and belief: the Believable Lie."/>
    <x v="30"/>
    <x v="589"/>
    <x v="0"/>
    <s v="US"/>
    <s v="USD"/>
    <x v="792"/>
    <x v="792"/>
    <b v="0"/>
    <n v="60"/>
    <b v="1"/>
    <x v="11"/>
    <n v="100"/>
    <n v="41.85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x v="793"/>
    <x v="793"/>
    <b v="0"/>
    <n v="32"/>
    <b v="1"/>
    <x v="11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x v="794"/>
    <x v="794"/>
    <b v="0"/>
    <n v="53"/>
    <b v="1"/>
    <x v="11"/>
    <n v="105"/>
    <n v="158.96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x v="795"/>
    <x v="795"/>
    <b v="0"/>
    <n v="184"/>
    <b v="1"/>
    <x v="11"/>
    <n v="112"/>
    <n v="85.05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x v="796"/>
    <x v="796"/>
    <b v="0"/>
    <n v="90"/>
    <b v="1"/>
    <x v="11"/>
    <n v="101"/>
    <n v="112.61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x v="797"/>
    <x v="797"/>
    <b v="0"/>
    <n v="71"/>
    <b v="1"/>
    <x v="11"/>
    <n v="108"/>
    <n v="45.44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x v="798"/>
    <x v="798"/>
    <b v="0"/>
    <n v="87"/>
    <b v="1"/>
    <x v="11"/>
    <n v="115"/>
    <n v="46.22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x v="799"/>
    <x v="799"/>
    <b v="0"/>
    <n v="28"/>
    <b v="1"/>
    <x v="11"/>
    <n v="100"/>
    <n v="178.61"/>
    <x v="4"/>
    <s v="rock"/>
    <x v="799"/>
    <x v="0"/>
  </r>
  <r>
    <n v="800"/>
    <s v="LF4 WildFire"/>
    <s v="Scotland's premier classic rock and metal festival, 3 days, 3-4 stages, family friendly,  for people of all ages"/>
    <x v="15"/>
    <x v="597"/>
    <x v="0"/>
    <s v="GB"/>
    <s v="GBP"/>
    <x v="800"/>
    <x v="800"/>
    <b v="0"/>
    <n v="56"/>
    <b v="1"/>
    <x v="11"/>
    <n v="152"/>
    <n v="40.75"/>
    <x v="4"/>
    <s v="rock"/>
    <x v="800"/>
    <x v="0"/>
  </r>
  <r>
    <n v="801"/>
    <s v="SLUTEVER DO AMERICA TOUR"/>
    <s v="ALL WE WANT TO DO IS DRIVE AROUND AMERICA AND PLAY A BUNCH OF SHOWS, BUT WE DON'T HAVE ANY MONEY..."/>
    <x v="13"/>
    <x v="598"/>
    <x v="0"/>
    <s v="US"/>
    <s v="USD"/>
    <x v="801"/>
    <x v="801"/>
    <b v="0"/>
    <n v="51"/>
    <b v="1"/>
    <x v="11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x v="802"/>
    <x v="802"/>
    <b v="0"/>
    <n v="75"/>
    <b v="1"/>
    <x v="11"/>
    <n v="101"/>
    <n v="81.069999999999993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x v="803"/>
    <x v="803"/>
    <b v="0"/>
    <n v="38"/>
    <b v="1"/>
    <x v="11"/>
    <n v="123"/>
    <n v="74.61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x v="804"/>
    <x v="804"/>
    <b v="0"/>
    <n v="18"/>
    <b v="1"/>
    <x v="11"/>
    <n v="100"/>
    <n v="305.56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x v="805"/>
    <x v="805"/>
    <b v="0"/>
    <n v="54"/>
    <b v="1"/>
    <x v="11"/>
    <n v="105"/>
    <n v="58.33"/>
    <x v="4"/>
    <s v="rock"/>
    <x v="805"/>
    <x v="0"/>
  </r>
  <r>
    <n v="806"/>
    <s v="Golden Animals NEW Album!"/>
    <s v="Help Golden Animals finish their NEW Album!"/>
    <x v="6"/>
    <x v="603"/>
    <x v="0"/>
    <s v="US"/>
    <s v="USD"/>
    <x v="806"/>
    <x v="806"/>
    <b v="0"/>
    <n v="71"/>
    <b v="1"/>
    <x v="11"/>
    <n v="104"/>
    <n v="117.68"/>
    <x v="4"/>
    <s v="rock"/>
    <x v="806"/>
    <x v="0"/>
  </r>
  <r>
    <n v="807"/>
    <s v="Sic Vita - New EP Release - 2017"/>
    <s v="Join the Sic Vita family and lend a hand as we create a new album!"/>
    <x v="23"/>
    <x v="604"/>
    <x v="0"/>
    <s v="US"/>
    <s v="USD"/>
    <x v="807"/>
    <x v="807"/>
    <b v="0"/>
    <n v="57"/>
    <b v="1"/>
    <x v="11"/>
    <n v="105"/>
    <n v="73.77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x v="808"/>
    <x v="808"/>
    <b v="0"/>
    <n v="43"/>
    <b v="1"/>
    <x v="11"/>
    <n v="100"/>
    <n v="104.65"/>
    <x v="4"/>
    <s v="rock"/>
    <x v="808"/>
    <x v="0"/>
  </r>
  <r>
    <n v="809"/>
    <s v="Peter's New Album!!"/>
    <s v="Acknowledged songwriter looking to record album of new songs to secure a Publishing Contract"/>
    <x v="23"/>
    <x v="606"/>
    <x v="0"/>
    <s v="US"/>
    <s v="USD"/>
    <x v="809"/>
    <x v="809"/>
    <b v="0"/>
    <n v="52"/>
    <b v="1"/>
    <x v="11"/>
    <n v="104"/>
    <n v="79.83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x v="810"/>
    <x v="810"/>
    <b v="0"/>
    <n v="27"/>
    <b v="1"/>
    <x v="11"/>
    <n v="105"/>
    <n v="58.33"/>
    <x v="4"/>
    <s v="rock"/>
    <x v="810"/>
    <x v="0"/>
  </r>
  <r>
    <n v="811"/>
    <s v="Love Water Tour"/>
    <s v="We need your financial support to cover the tour costs!  (Sound, lights, travel, stage design)"/>
    <x v="28"/>
    <x v="578"/>
    <x v="0"/>
    <s v="US"/>
    <s v="USD"/>
    <x v="811"/>
    <x v="811"/>
    <b v="0"/>
    <n v="12"/>
    <b v="1"/>
    <x v="11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x v="812"/>
    <x v="812"/>
    <b v="0"/>
    <n v="33"/>
    <b v="1"/>
    <x v="11"/>
    <n v="152"/>
    <n v="27.61"/>
    <x v="4"/>
    <s v="rock"/>
    <x v="812"/>
    <x v="0"/>
  </r>
  <r>
    <n v="813"/>
    <s v="Rules of Civility and Decent Behavior"/>
    <s v="A pre order campaign to fund the pressing of our second full length vinyl LP"/>
    <x v="15"/>
    <x v="609"/>
    <x v="0"/>
    <s v="US"/>
    <s v="USD"/>
    <x v="813"/>
    <x v="813"/>
    <b v="0"/>
    <n v="96"/>
    <b v="1"/>
    <x v="11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x v="814"/>
    <x v="814"/>
    <b v="0"/>
    <n v="28"/>
    <b v="1"/>
    <x v="11"/>
    <n v="127"/>
    <n v="45.46"/>
    <x v="4"/>
    <s v="rock"/>
    <x v="814"/>
    <x v="0"/>
  </r>
  <r>
    <n v="815"/>
    <s v="Some Late Help for The Early Reset"/>
    <s v="Be a part of helping The Early Reset finish their new 7 song EP."/>
    <x v="23"/>
    <x v="611"/>
    <x v="0"/>
    <s v="US"/>
    <s v="USD"/>
    <x v="815"/>
    <x v="815"/>
    <b v="0"/>
    <n v="43"/>
    <b v="1"/>
    <x v="11"/>
    <n v="107"/>
    <n v="99.53"/>
    <x v="4"/>
    <s v="rock"/>
    <x v="815"/>
    <x v="0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x v="816"/>
    <x v="816"/>
    <b v="0"/>
    <n v="205"/>
    <b v="1"/>
    <x v="11"/>
    <n v="115"/>
    <n v="39.31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x v="817"/>
    <x v="817"/>
    <b v="0"/>
    <n v="23"/>
    <b v="1"/>
    <x v="11"/>
    <n v="137"/>
    <n v="89.42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x v="818"/>
    <x v="818"/>
    <b v="0"/>
    <n v="19"/>
    <b v="1"/>
    <x v="11"/>
    <n v="156"/>
    <n v="28.68"/>
    <x v="4"/>
    <s v="rock"/>
    <x v="818"/>
    <x v="0"/>
  </r>
  <r>
    <n v="819"/>
    <s v="Winter Tour"/>
    <s v="We are touring the Southeast in support of our new EP"/>
    <x v="44"/>
    <x v="140"/>
    <x v="0"/>
    <s v="US"/>
    <s v="USD"/>
    <x v="819"/>
    <x v="819"/>
    <b v="0"/>
    <n v="14"/>
    <b v="1"/>
    <x v="11"/>
    <n v="109"/>
    <n v="31.07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x v="820"/>
    <x v="820"/>
    <b v="0"/>
    <n v="38"/>
    <b v="1"/>
    <x v="11"/>
    <n v="134"/>
    <n v="70.55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x v="821"/>
    <x v="821"/>
    <b v="0"/>
    <n v="78"/>
    <b v="1"/>
    <x v="11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x v="822"/>
    <x v="822"/>
    <b v="0"/>
    <n v="69"/>
    <b v="1"/>
    <x v="11"/>
    <n v="119"/>
    <n v="51.81"/>
    <x v="4"/>
    <s v="rock"/>
    <x v="822"/>
    <x v="0"/>
  </r>
  <r>
    <n v="823"/>
    <s v="Debut Album"/>
    <s v="Eyes For Fire is finally ready to release their Debut Album but we need YOU to help us put the final touches on it."/>
    <x v="134"/>
    <x v="618"/>
    <x v="0"/>
    <s v="US"/>
    <s v="USD"/>
    <x v="823"/>
    <x v="823"/>
    <b v="0"/>
    <n v="33"/>
    <b v="1"/>
    <x v="11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x v="824"/>
    <x v="824"/>
    <b v="0"/>
    <n v="54"/>
    <b v="1"/>
    <x v="11"/>
    <n v="134"/>
    <n v="39.82"/>
    <x v="4"/>
    <s v="rock"/>
    <x v="824"/>
    <x v="0"/>
  </r>
  <r>
    <n v="825"/>
    <s v="KILL FREEMAN"/>
    <s v="Kickstarting Kill Freeman independently. Help fund the New Record, Video and Live Shows."/>
    <x v="78"/>
    <x v="620"/>
    <x v="0"/>
    <s v="US"/>
    <s v="USD"/>
    <x v="825"/>
    <x v="825"/>
    <b v="0"/>
    <n v="99"/>
    <b v="1"/>
    <x v="11"/>
    <n v="100"/>
    <n v="126.81"/>
    <x v="4"/>
    <s v="rock"/>
    <x v="825"/>
    <x v="0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x v="826"/>
    <x v="826"/>
    <b v="0"/>
    <n v="49"/>
    <b v="1"/>
    <x v="11"/>
    <n v="101"/>
    <n v="113.88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x v="827"/>
    <x v="827"/>
    <b v="0"/>
    <n v="11"/>
    <b v="1"/>
    <x v="11"/>
    <n v="103"/>
    <n v="28.18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x v="828"/>
    <x v="828"/>
    <b v="0"/>
    <n v="38"/>
    <b v="1"/>
    <x v="11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x v="829"/>
    <x v="829"/>
    <b v="0"/>
    <n v="16"/>
    <b v="1"/>
    <x v="11"/>
    <n v="104"/>
    <n v="32.5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x v="830"/>
    <x v="830"/>
    <b v="0"/>
    <n v="32"/>
    <b v="1"/>
    <x v="11"/>
    <n v="108"/>
    <n v="60.66"/>
    <x v="4"/>
    <s v="rock"/>
    <x v="830"/>
    <x v="0"/>
  </r>
  <r>
    <n v="831"/>
    <s v="Let The 7Horse Run!"/>
    <s v="7Horse is a new band with a self-funded album and a show they want to rock in your town!"/>
    <x v="15"/>
    <x v="98"/>
    <x v="0"/>
    <s v="US"/>
    <s v="USD"/>
    <x v="831"/>
    <x v="831"/>
    <b v="0"/>
    <n v="20"/>
    <b v="1"/>
    <x v="11"/>
    <n v="233"/>
    <n v="175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x v="832"/>
    <x v="832"/>
    <b v="0"/>
    <n v="154"/>
    <b v="1"/>
    <x v="11"/>
    <n v="101"/>
    <n v="97.99"/>
    <x v="4"/>
    <s v="rock"/>
    <x v="832"/>
    <x v="0"/>
  </r>
  <r>
    <n v="833"/>
    <s v="Ragman Rolls"/>
    <s v="This is an American rock album."/>
    <x v="12"/>
    <x v="627"/>
    <x v="0"/>
    <s v="US"/>
    <s v="USD"/>
    <x v="833"/>
    <x v="833"/>
    <b v="0"/>
    <n v="41"/>
    <b v="1"/>
    <x v="11"/>
    <n v="102"/>
    <n v="148.78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x v="834"/>
    <x v="834"/>
    <b v="0"/>
    <n v="75"/>
    <b v="1"/>
    <x v="11"/>
    <n v="131"/>
    <n v="96.08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x v="835"/>
    <x v="835"/>
    <b v="0"/>
    <n v="40"/>
    <b v="1"/>
    <x v="11"/>
    <n v="117"/>
    <n v="58.63"/>
    <x v="4"/>
    <s v="rock"/>
    <x v="835"/>
    <x v="0"/>
  </r>
  <r>
    <n v="836"/>
    <s v="DESMADRE Full Album + Press Kit"/>
    <s v="An album you can bring home to mom."/>
    <x v="10"/>
    <x v="630"/>
    <x v="0"/>
    <s v="US"/>
    <s v="USD"/>
    <x v="836"/>
    <x v="836"/>
    <b v="0"/>
    <n v="46"/>
    <b v="1"/>
    <x v="11"/>
    <n v="101"/>
    <n v="109.71"/>
    <x v="4"/>
    <s v="rock"/>
    <x v="836"/>
    <x v="0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x v="837"/>
    <x v="837"/>
    <b v="0"/>
    <n v="62"/>
    <b v="1"/>
    <x v="11"/>
    <n v="122"/>
    <n v="49.11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x v="838"/>
    <x v="838"/>
    <b v="0"/>
    <n v="61"/>
    <b v="1"/>
    <x v="11"/>
    <n v="145"/>
    <n v="47.67"/>
    <x v="4"/>
    <s v="rock"/>
    <x v="838"/>
    <x v="0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x v="839"/>
    <x v="839"/>
    <b v="0"/>
    <n v="96"/>
    <b v="1"/>
    <x v="11"/>
    <n v="117"/>
    <n v="60.74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x v="840"/>
    <x v="840"/>
    <b v="0"/>
    <n v="190"/>
    <b v="1"/>
    <x v="12"/>
    <n v="120"/>
    <n v="63.38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x v="841"/>
    <x v="841"/>
    <b v="1"/>
    <n v="94"/>
    <b v="1"/>
    <x v="12"/>
    <n v="101"/>
    <n v="53.89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x v="842"/>
    <x v="842"/>
    <b v="1"/>
    <n v="39"/>
    <b v="1"/>
    <x v="12"/>
    <n v="104"/>
    <n v="66.87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x v="843"/>
    <x v="843"/>
    <b v="0"/>
    <n v="127"/>
    <b v="1"/>
    <x v="12"/>
    <n v="267"/>
    <n v="63.1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x v="844"/>
    <x v="844"/>
    <b v="1"/>
    <n v="159"/>
    <b v="1"/>
    <x v="12"/>
    <n v="194"/>
    <n v="36.630000000000003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x v="845"/>
    <x v="845"/>
    <b v="0"/>
    <n v="177"/>
    <b v="1"/>
    <x v="12"/>
    <n v="120"/>
    <n v="34.01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x v="846"/>
    <x v="846"/>
    <b v="0"/>
    <n v="47"/>
    <b v="1"/>
    <x v="12"/>
    <n v="122"/>
    <n v="28.55"/>
    <x v="4"/>
    <s v="metal"/>
    <x v="846"/>
    <x v="0"/>
  </r>
  <r>
    <n v="847"/>
    <s v="CENTROPYMUSIC"/>
    <s v="MUSIC WITH MEANING!  MUSIC THAT MATTERS!!!"/>
    <x v="185"/>
    <x v="115"/>
    <x v="0"/>
    <s v="US"/>
    <s v="USD"/>
    <x v="847"/>
    <x v="847"/>
    <b v="0"/>
    <n v="1"/>
    <b v="1"/>
    <x v="12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x v="43"/>
    <x v="452"/>
    <x v="0"/>
    <s v="US"/>
    <s v="USD"/>
    <x v="848"/>
    <x v="848"/>
    <b v="0"/>
    <n v="16"/>
    <b v="1"/>
    <x v="12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x v="849"/>
    <x v="849"/>
    <b v="0"/>
    <n v="115"/>
    <b v="1"/>
    <x v="12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x v="850"/>
    <x v="850"/>
    <b v="0"/>
    <n v="133"/>
    <b v="1"/>
    <x v="12"/>
    <n v="155"/>
    <n v="46.67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x v="851"/>
    <x v="851"/>
    <b v="0"/>
    <n v="70"/>
    <b v="1"/>
    <x v="12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x v="852"/>
    <x v="852"/>
    <b v="0"/>
    <n v="62"/>
    <b v="1"/>
    <x v="12"/>
    <n v="105"/>
    <n v="59.26"/>
    <x v="4"/>
    <s v="metal"/>
    <x v="852"/>
    <x v="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x v="853"/>
    <x v="853"/>
    <b v="0"/>
    <n v="10"/>
    <b v="1"/>
    <x v="12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x v="854"/>
    <x v="854"/>
    <b v="0"/>
    <n v="499"/>
    <b v="1"/>
    <x v="12"/>
    <n v="118"/>
    <n v="65.86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x v="855"/>
    <x v="855"/>
    <b v="0"/>
    <n v="47"/>
    <b v="1"/>
    <x v="12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x v="856"/>
    <x v="856"/>
    <b v="0"/>
    <n v="28"/>
    <b v="1"/>
    <x v="12"/>
    <n v="218"/>
    <n v="19.46"/>
    <x v="4"/>
    <s v="metal"/>
    <x v="856"/>
    <x v="0"/>
  </r>
  <r>
    <n v="857"/>
    <s v="A Reason To Breathe - DEBUT ALBUM"/>
    <s v="Modern Post-Hardcore/Electro music (Hardstyle, EDM, Trap, Dubstep, Dembow, House)."/>
    <x v="38"/>
    <x v="647"/>
    <x v="0"/>
    <s v="ES"/>
    <s v="EUR"/>
    <x v="857"/>
    <x v="857"/>
    <b v="0"/>
    <n v="24"/>
    <b v="1"/>
    <x v="12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x v="858"/>
    <x v="858"/>
    <b v="0"/>
    <n v="76"/>
    <b v="1"/>
    <x v="12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x v="23"/>
    <x v="649"/>
    <x v="0"/>
    <s v="US"/>
    <s v="USD"/>
    <x v="859"/>
    <x v="859"/>
    <b v="0"/>
    <n v="98"/>
    <b v="1"/>
    <x v="12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x v="860"/>
    <x v="860"/>
    <b v="0"/>
    <n v="48"/>
    <b v="0"/>
    <x v="13"/>
    <n v="18"/>
    <n v="52.92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x v="861"/>
    <x v="861"/>
    <b v="0"/>
    <n v="2"/>
    <b v="0"/>
    <x v="13"/>
    <n v="2"/>
    <n v="50.5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x v="862"/>
    <x v="862"/>
    <b v="0"/>
    <n v="4"/>
    <b v="0"/>
    <x v="13"/>
    <n v="0"/>
    <n v="42.5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x v="863"/>
    <x v="863"/>
    <b v="0"/>
    <n v="5"/>
    <b v="0"/>
    <x v="13"/>
    <n v="5"/>
    <n v="18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x v="864"/>
    <x v="864"/>
    <b v="0"/>
    <n v="79"/>
    <b v="0"/>
    <x v="13"/>
    <n v="42"/>
    <n v="34.18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x v="865"/>
    <x v="865"/>
    <b v="0"/>
    <n v="2"/>
    <b v="0"/>
    <x v="13"/>
    <n v="2"/>
    <n v="22.5"/>
    <x v="4"/>
    <s v="jazz"/>
    <x v="865"/>
    <x v="0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x v="866"/>
    <x v="866"/>
    <b v="0"/>
    <n v="11"/>
    <b v="0"/>
    <x v="13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x v="867"/>
    <x v="867"/>
    <b v="0"/>
    <n v="11"/>
    <b v="0"/>
    <x v="13"/>
    <n v="24"/>
    <n v="109.18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x v="868"/>
    <x v="868"/>
    <b v="0"/>
    <n v="1"/>
    <b v="0"/>
    <x v="13"/>
    <n v="0"/>
    <n v="50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x v="869"/>
    <x v="869"/>
    <b v="0"/>
    <n v="3"/>
    <b v="0"/>
    <x v="13"/>
    <n v="12"/>
    <n v="346.67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x v="870"/>
    <x v="870"/>
    <b v="0"/>
    <n v="5"/>
    <b v="0"/>
    <x v="13"/>
    <n v="0"/>
    <n v="12.4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x v="871"/>
    <x v="871"/>
    <b v="0"/>
    <n v="12"/>
    <b v="0"/>
    <x v="13"/>
    <n v="5"/>
    <n v="27.08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x v="872"/>
    <x v="872"/>
    <b v="0"/>
    <n v="2"/>
    <b v="0"/>
    <x v="13"/>
    <n v="1"/>
    <n v="32.5"/>
    <x v="4"/>
    <s v="jazz"/>
    <x v="872"/>
    <x v="0"/>
  </r>
  <r>
    <n v="873"/>
    <s v="The Dreamer-An Original Jazz CD"/>
    <s v="Fall in love with &quot;The Dreamer&quot;, new original music from trumpeter Freddie Dunn!"/>
    <x v="8"/>
    <x v="372"/>
    <x v="2"/>
    <s v="US"/>
    <s v="USD"/>
    <x v="873"/>
    <x v="873"/>
    <b v="0"/>
    <n v="5"/>
    <b v="0"/>
    <x v="13"/>
    <n v="1"/>
    <n v="9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x v="874"/>
    <x v="874"/>
    <b v="0"/>
    <n v="21"/>
    <b v="0"/>
    <x v="13"/>
    <n v="24"/>
    <n v="34.76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x v="875"/>
    <x v="875"/>
    <b v="0"/>
    <n v="0"/>
    <b v="0"/>
    <x v="13"/>
    <n v="0"/>
    <e v="#DIV/0!"/>
    <x v="4"/>
    <s v="jazz"/>
    <x v="875"/>
    <x v="0"/>
  </r>
  <r>
    <n v="876"/>
    <s v="Sound Of Dobells"/>
    <s v="What was the greatest record shop ever?  DOBELLS!"/>
    <x v="189"/>
    <x v="656"/>
    <x v="2"/>
    <s v="GB"/>
    <s v="GBP"/>
    <x v="876"/>
    <x v="876"/>
    <b v="0"/>
    <n v="45"/>
    <b v="0"/>
    <x v="13"/>
    <n v="41"/>
    <n v="28.58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x v="877"/>
    <x v="877"/>
    <b v="0"/>
    <n v="29"/>
    <b v="0"/>
    <x v="13"/>
    <n v="68"/>
    <n v="46.59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x v="878"/>
    <x v="878"/>
    <b v="0"/>
    <n v="2"/>
    <b v="0"/>
    <x v="13"/>
    <n v="1"/>
    <n v="32.5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x v="879"/>
    <x v="879"/>
    <b v="0"/>
    <n v="30"/>
    <b v="0"/>
    <x v="13"/>
    <n v="31"/>
    <n v="21.47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x v="880"/>
    <x v="880"/>
    <b v="0"/>
    <n v="8"/>
    <b v="0"/>
    <x v="14"/>
    <n v="3"/>
    <n v="14.13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x v="881"/>
    <x v="881"/>
    <b v="0"/>
    <n v="1"/>
    <b v="0"/>
    <x v="14"/>
    <n v="1"/>
    <n v="30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x v="882"/>
    <x v="882"/>
    <b v="0"/>
    <n v="14"/>
    <b v="0"/>
    <x v="14"/>
    <n v="20"/>
    <n v="21.57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x v="883"/>
    <x v="883"/>
    <b v="0"/>
    <n v="24"/>
    <b v="0"/>
    <x v="14"/>
    <n v="40"/>
    <n v="83.38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x v="884"/>
    <x v="884"/>
    <b v="0"/>
    <n v="2"/>
    <b v="0"/>
    <x v="14"/>
    <n v="1"/>
    <n v="10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x v="885"/>
    <x v="885"/>
    <b v="0"/>
    <n v="21"/>
    <b v="0"/>
    <x v="14"/>
    <n v="75"/>
    <n v="35.71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x v="886"/>
    <x v="886"/>
    <b v="0"/>
    <n v="7"/>
    <b v="0"/>
    <x v="14"/>
    <n v="41"/>
    <n v="29.29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x v="887"/>
    <x v="887"/>
    <b v="0"/>
    <n v="0"/>
    <b v="0"/>
    <x v="14"/>
    <n v="0"/>
    <e v="#DIV/0!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x v="888"/>
    <x v="888"/>
    <b v="0"/>
    <n v="4"/>
    <b v="0"/>
    <x v="14"/>
    <n v="7"/>
    <n v="18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x v="889"/>
    <x v="889"/>
    <b v="0"/>
    <n v="32"/>
    <b v="0"/>
    <x v="14"/>
    <n v="9"/>
    <n v="73.760000000000005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x v="890"/>
    <x v="890"/>
    <b v="0"/>
    <n v="4"/>
    <b v="0"/>
    <x v="14"/>
    <n v="4"/>
    <n v="31.25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x v="891"/>
    <x v="891"/>
    <b v="0"/>
    <n v="9"/>
    <b v="0"/>
    <x v="14"/>
    <n v="3"/>
    <n v="28.89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x v="892"/>
    <x v="892"/>
    <b v="0"/>
    <n v="17"/>
    <b v="0"/>
    <x v="14"/>
    <n v="41"/>
    <n v="143.82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x v="893"/>
    <x v="893"/>
    <b v="0"/>
    <n v="5"/>
    <b v="0"/>
    <x v="14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x v="894"/>
    <x v="894"/>
    <b v="0"/>
    <n v="53"/>
    <b v="0"/>
    <x v="14"/>
    <n v="39"/>
    <n v="147.81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x v="895"/>
    <x v="895"/>
    <b v="0"/>
    <n v="7"/>
    <b v="0"/>
    <x v="14"/>
    <n v="2"/>
    <n v="27.86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x v="896"/>
    <x v="896"/>
    <b v="0"/>
    <n v="72"/>
    <b v="0"/>
    <x v="14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x v="897"/>
    <x v="897"/>
    <b v="0"/>
    <n v="0"/>
    <b v="0"/>
    <x v="14"/>
    <n v="0"/>
    <e v="#DIV/0!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x v="898"/>
    <x v="898"/>
    <b v="0"/>
    <n v="2"/>
    <b v="0"/>
    <x v="14"/>
    <n v="3"/>
    <n v="35"/>
    <x v="4"/>
    <s v="indie rock"/>
    <x v="898"/>
    <x v="0"/>
  </r>
  <r>
    <n v="899"/>
    <s v="Lets get 48/14 pressed!!!"/>
    <s v="Lets get 48/14 pressed and in your cd players,ipods,blogs, and facebook status'. Lets get it everywhere!"/>
    <x v="47"/>
    <x v="668"/>
    <x v="2"/>
    <s v="US"/>
    <s v="USD"/>
    <x v="899"/>
    <x v="899"/>
    <b v="0"/>
    <n v="8"/>
    <b v="0"/>
    <x v="14"/>
    <n v="37"/>
    <n v="35"/>
    <x v="4"/>
    <s v="indie rock"/>
    <x v="899"/>
    <x v="0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x v="900"/>
    <x v="900"/>
    <b v="0"/>
    <n v="2"/>
    <b v="0"/>
    <x v="13"/>
    <n v="0"/>
    <n v="10.5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x v="901"/>
    <b v="0"/>
    <n v="0"/>
    <b v="0"/>
    <x v="13"/>
    <n v="0"/>
    <e v="#DIV/0!"/>
    <x v="4"/>
    <s v="jazz"/>
    <x v="901"/>
    <x v="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x v="902"/>
    <x v="902"/>
    <b v="0"/>
    <n v="3"/>
    <b v="0"/>
    <x v="13"/>
    <n v="0"/>
    <n v="30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x v="903"/>
    <x v="903"/>
    <b v="0"/>
    <n v="4"/>
    <b v="0"/>
    <x v="13"/>
    <n v="3"/>
    <n v="40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x v="904"/>
    <x v="904"/>
    <b v="0"/>
    <n v="3"/>
    <b v="0"/>
    <x v="13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x v="115"/>
    <x v="670"/>
    <x v="2"/>
    <s v="US"/>
    <s v="USD"/>
    <x v="905"/>
    <x v="905"/>
    <b v="0"/>
    <n v="6"/>
    <b v="0"/>
    <x v="13"/>
    <n v="3"/>
    <n v="32.67"/>
    <x v="4"/>
    <s v="jazz"/>
    <x v="905"/>
    <x v="0"/>
  </r>
  <r>
    <n v="906"/>
    <s v="24th Music Presents Channeling Motown (Live)"/>
    <s v="The DMV's most respected saxophonist pay tribute to Motown."/>
    <x v="36"/>
    <x v="117"/>
    <x v="2"/>
    <s v="US"/>
    <s v="USD"/>
    <x v="906"/>
    <x v="906"/>
    <b v="0"/>
    <n v="0"/>
    <b v="0"/>
    <x v="13"/>
    <n v="0"/>
    <e v="#DIV/0!"/>
    <x v="4"/>
    <s v="jazz"/>
    <x v="906"/>
    <x v="0"/>
  </r>
  <r>
    <n v="907"/>
    <s v="Greg Chambers Saxophone CD"/>
    <s v="Greg Chambers' self-titled CD needs support for post production, replication, and promotion."/>
    <x v="193"/>
    <x v="117"/>
    <x v="2"/>
    <s v="US"/>
    <s v="USD"/>
    <x v="907"/>
    <x v="907"/>
    <b v="0"/>
    <n v="0"/>
    <b v="0"/>
    <x v="13"/>
    <n v="0"/>
    <e v="#DIV/0!"/>
    <x v="4"/>
    <s v="jazz"/>
    <x v="907"/>
    <x v="0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x v="908"/>
    <x v="908"/>
    <b v="0"/>
    <n v="0"/>
    <b v="0"/>
    <x v="13"/>
    <n v="0"/>
    <e v="#DIV/0!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x v="909"/>
    <x v="909"/>
    <b v="0"/>
    <n v="8"/>
    <b v="0"/>
    <x v="13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x v="910"/>
    <x v="910"/>
    <b v="0"/>
    <n v="5"/>
    <b v="0"/>
    <x v="13"/>
    <n v="22"/>
    <n v="24.6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x v="911"/>
    <x v="911"/>
    <b v="0"/>
    <n v="0"/>
    <b v="0"/>
    <x v="13"/>
    <n v="0"/>
    <e v="#DIV/0!"/>
    <x v="4"/>
    <s v="jazz"/>
    <x v="911"/>
    <x v="0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x v="912"/>
    <x v="912"/>
    <b v="0"/>
    <n v="2"/>
    <b v="0"/>
    <x v="13"/>
    <n v="1"/>
    <n v="15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x v="913"/>
    <x v="913"/>
    <b v="0"/>
    <n v="24"/>
    <b v="0"/>
    <x v="13"/>
    <n v="7"/>
    <n v="82.58"/>
    <x v="4"/>
    <s v="jazz"/>
    <x v="913"/>
    <x v="0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x v="914"/>
    <x v="914"/>
    <b v="0"/>
    <n v="0"/>
    <b v="0"/>
    <x v="13"/>
    <n v="0"/>
    <e v="#DIV/0!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x v="915"/>
    <x v="915"/>
    <b v="0"/>
    <n v="9"/>
    <b v="0"/>
    <x v="13"/>
    <n v="6"/>
    <n v="41.67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x v="916"/>
    <x v="916"/>
    <b v="0"/>
    <n v="0"/>
    <b v="0"/>
    <x v="13"/>
    <n v="0"/>
    <e v="#DIV/0!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x v="917"/>
    <x v="917"/>
    <b v="0"/>
    <n v="1"/>
    <b v="0"/>
    <x v="13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x v="918"/>
    <x v="918"/>
    <b v="0"/>
    <n v="10"/>
    <b v="0"/>
    <x v="13"/>
    <n v="5"/>
    <n v="19.600000000000001"/>
    <x v="4"/>
    <s v="jazz"/>
    <x v="918"/>
    <x v="0"/>
  </r>
  <r>
    <n v="919"/>
    <s v="Jazz CD:  Out of The Blue"/>
    <s v="Cool jazz with a New Orleans flavor."/>
    <x v="22"/>
    <x v="173"/>
    <x v="2"/>
    <s v="US"/>
    <s v="USD"/>
    <x v="919"/>
    <x v="919"/>
    <b v="0"/>
    <n v="1"/>
    <b v="0"/>
    <x v="13"/>
    <n v="1"/>
    <n v="100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x v="920"/>
    <x v="920"/>
    <b v="0"/>
    <n v="0"/>
    <b v="0"/>
    <x v="13"/>
    <n v="0"/>
    <e v="#DIV/0!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x v="921"/>
    <x v="921"/>
    <b v="0"/>
    <n v="20"/>
    <b v="0"/>
    <x v="13"/>
    <n v="31"/>
    <n v="231.75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x v="922"/>
    <x v="922"/>
    <b v="0"/>
    <n v="30"/>
    <b v="0"/>
    <x v="13"/>
    <n v="21"/>
    <n v="189.33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x v="923"/>
    <x v="923"/>
    <b v="0"/>
    <n v="6"/>
    <b v="0"/>
    <x v="13"/>
    <n v="2"/>
    <n v="55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x v="924"/>
    <x v="924"/>
    <b v="0"/>
    <n v="15"/>
    <b v="0"/>
    <x v="13"/>
    <n v="11"/>
    <n v="21.8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x v="925"/>
    <x v="925"/>
    <b v="0"/>
    <n v="5"/>
    <b v="0"/>
    <x v="13"/>
    <n v="3"/>
    <n v="32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x v="926"/>
    <x v="926"/>
    <b v="0"/>
    <n v="0"/>
    <b v="0"/>
    <x v="13"/>
    <n v="0"/>
    <e v="#DIV/0!"/>
    <x v="4"/>
    <s v="jazz"/>
    <x v="926"/>
    <x v="0"/>
  </r>
  <r>
    <n v="927"/>
    <s v="JETRO DA SILVA FUNK PROJECT"/>
    <s v="Studio CD/DVD Solo project of Pianist &amp; Keyboardist Jetro da Silva"/>
    <x v="22"/>
    <x v="117"/>
    <x v="2"/>
    <s v="US"/>
    <s v="USD"/>
    <x v="927"/>
    <x v="927"/>
    <b v="0"/>
    <n v="0"/>
    <b v="0"/>
    <x v="13"/>
    <n v="0"/>
    <e v="#DIV/0!"/>
    <x v="4"/>
    <s v="jazz"/>
    <x v="927"/>
    <x v="0"/>
  </r>
  <r>
    <n v="928"/>
    <s v="In a Jazzy Motown"/>
    <s v="A real Motown Backup singer on 22 gold and platinum albums headlines her own Jazz CD of Motown songs."/>
    <x v="107"/>
    <x v="607"/>
    <x v="2"/>
    <s v="US"/>
    <s v="USD"/>
    <x v="928"/>
    <x v="928"/>
    <b v="0"/>
    <n v="28"/>
    <b v="0"/>
    <x v="13"/>
    <n v="11"/>
    <n v="56.25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x v="929"/>
    <x v="929"/>
    <b v="0"/>
    <n v="0"/>
    <b v="0"/>
    <x v="13"/>
    <n v="0"/>
    <e v="#DIV/0!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x v="930"/>
    <x v="930"/>
    <b v="0"/>
    <n v="5"/>
    <b v="0"/>
    <x v="13"/>
    <n v="38"/>
    <n v="69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x v="931"/>
    <x v="931"/>
    <b v="0"/>
    <n v="7"/>
    <b v="0"/>
    <x v="13"/>
    <n v="7"/>
    <n v="18.71"/>
    <x v="4"/>
    <s v="jazz"/>
    <x v="931"/>
    <x v="0"/>
  </r>
  <r>
    <n v="932"/>
    <s v="Mandy Harvey Christmas Album"/>
    <s v="Help me to create my 3rd album, a Christmas CD with 16 Holiday/Original favorites!"/>
    <x v="196"/>
    <x v="677"/>
    <x v="2"/>
    <s v="US"/>
    <s v="USD"/>
    <x v="932"/>
    <x v="932"/>
    <b v="0"/>
    <n v="30"/>
    <b v="0"/>
    <x v="13"/>
    <n v="15"/>
    <n v="46.03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x v="933"/>
    <x v="933"/>
    <b v="0"/>
    <n v="2"/>
    <b v="0"/>
    <x v="13"/>
    <n v="6"/>
    <n v="60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x v="934"/>
    <x v="934"/>
    <b v="0"/>
    <n v="30"/>
    <b v="0"/>
    <x v="13"/>
    <n v="30"/>
    <n v="50.67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x v="935"/>
    <x v="935"/>
    <b v="0"/>
    <n v="2"/>
    <b v="0"/>
    <x v="13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x v="936"/>
    <x v="936"/>
    <b v="0"/>
    <n v="0"/>
    <b v="0"/>
    <x v="13"/>
    <n v="0"/>
    <e v="#DIV/0!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x v="937"/>
    <x v="937"/>
    <b v="0"/>
    <n v="2"/>
    <b v="0"/>
    <x v="13"/>
    <n v="1"/>
    <n v="20"/>
    <x v="4"/>
    <s v="jazz"/>
    <x v="937"/>
    <x v="0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x v="938"/>
    <x v="938"/>
    <b v="0"/>
    <n v="1"/>
    <b v="0"/>
    <x v="13"/>
    <n v="0"/>
    <n v="25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x v="939"/>
    <x v="939"/>
    <b v="0"/>
    <n v="2"/>
    <b v="0"/>
    <x v="13"/>
    <n v="1"/>
    <n v="20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x v="940"/>
    <x v="940"/>
    <b v="0"/>
    <n v="14"/>
    <b v="0"/>
    <x v="8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x v="941"/>
    <x v="941"/>
    <b v="0"/>
    <n v="31"/>
    <b v="0"/>
    <x v="8"/>
    <n v="2"/>
    <n v="37.450000000000003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x v="942"/>
    <x v="942"/>
    <b v="0"/>
    <n v="16"/>
    <b v="0"/>
    <x v="8"/>
    <n v="9"/>
    <n v="41.75"/>
    <x v="2"/>
    <s v="wearables"/>
    <x v="942"/>
    <x v="0"/>
  </r>
  <r>
    <n v="943"/>
    <s v="SleepMode"/>
    <s v="A mask for home or travel that will give you the best, undisturbed sleep of your life."/>
    <x v="9"/>
    <x v="683"/>
    <x v="2"/>
    <s v="US"/>
    <s v="USD"/>
    <x v="943"/>
    <x v="943"/>
    <b v="0"/>
    <n v="12"/>
    <b v="0"/>
    <x v="8"/>
    <n v="10"/>
    <n v="24.08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x v="944"/>
    <x v="944"/>
    <b v="0"/>
    <n v="96"/>
    <b v="0"/>
    <x v="8"/>
    <n v="13"/>
    <n v="69.41"/>
    <x v="2"/>
    <s v="wearables"/>
    <x v="944"/>
    <x v="0"/>
  </r>
  <r>
    <n v="945"/>
    <s v="CT BAND"/>
    <s v="Make your watch Smart ! CT Band is an ultra-thin, high-tech smart watch-strap awarded twice at CES 2017 las vegas"/>
    <x v="57"/>
    <x v="685"/>
    <x v="2"/>
    <s v="FR"/>
    <s v="EUR"/>
    <x v="945"/>
    <x v="945"/>
    <b v="0"/>
    <n v="16"/>
    <b v="0"/>
    <x v="8"/>
    <n v="2"/>
    <n v="155.25"/>
    <x v="2"/>
    <s v="wearables"/>
    <x v="945"/>
    <x v="0"/>
  </r>
  <r>
    <n v="946"/>
    <s v="OmniTrade Apron"/>
    <s v="Soft edged-Hard working. The perfect wearable organization for the home and professional shop."/>
    <x v="36"/>
    <x v="686"/>
    <x v="2"/>
    <s v="US"/>
    <s v="USD"/>
    <x v="946"/>
    <x v="946"/>
    <b v="0"/>
    <n v="5"/>
    <b v="0"/>
    <x v="8"/>
    <n v="2"/>
    <n v="57.2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x v="947"/>
    <x v="947"/>
    <b v="0"/>
    <n v="0"/>
    <b v="0"/>
    <x v="8"/>
    <n v="0"/>
    <e v="#DIV/0!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x v="948"/>
    <x v="948"/>
    <b v="0"/>
    <n v="8"/>
    <b v="0"/>
    <x v="8"/>
    <n v="12"/>
    <n v="60"/>
    <x v="2"/>
    <s v="wearables"/>
    <x v="948"/>
    <x v="0"/>
  </r>
  <r>
    <n v="949"/>
    <s v="INBED"/>
    <s v="Der INBED ist ein innovatives Multisensor-Wearable fÃ¼r die SturzprÃ¤vention motorisch eingeschrÃ¤nkter Personen."/>
    <x v="22"/>
    <x v="687"/>
    <x v="2"/>
    <s v="DE"/>
    <s v="EUR"/>
    <x v="949"/>
    <x v="949"/>
    <b v="0"/>
    <n v="7"/>
    <b v="0"/>
    <x v="8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x v="10"/>
    <x v="688"/>
    <x v="2"/>
    <s v="CA"/>
    <s v="CAD"/>
    <x v="950"/>
    <x v="950"/>
    <b v="0"/>
    <n v="24"/>
    <b v="0"/>
    <x v="8"/>
    <n v="28"/>
    <n v="58.42"/>
    <x v="2"/>
    <s v="wearables"/>
    <x v="950"/>
    <x v="0"/>
  </r>
  <r>
    <n v="951"/>
    <s v="Smart Harness"/>
    <s v="Revolutionizing the way we walk our dogs!"/>
    <x v="63"/>
    <x v="689"/>
    <x v="2"/>
    <s v="US"/>
    <s v="USD"/>
    <x v="951"/>
    <x v="951"/>
    <b v="0"/>
    <n v="121"/>
    <b v="0"/>
    <x v="8"/>
    <n v="38"/>
    <n v="158.63999999999999"/>
    <x v="2"/>
    <s v="wearables"/>
    <x v="951"/>
    <x v="0"/>
  </r>
  <r>
    <n v="952"/>
    <s v="Audionoggin - Join the Earvolution"/>
    <s v="Audionoggin: Wireless personal surround sound for the athlete in everyone."/>
    <x v="197"/>
    <x v="690"/>
    <x v="2"/>
    <s v="US"/>
    <s v="USD"/>
    <x v="952"/>
    <x v="952"/>
    <b v="0"/>
    <n v="196"/>
    <b v="0"/>
    <x v="8"/>
    <n v="40"/>
    <n v="99.86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x v="953"/>
    <x v="953"/>
    <b v="0"/>
    <n v="5"/>
    <b v="0"/>
    <x v="8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x v="954"/>
    <x v="954"/>
    <b v="0"/>
    <n v="73"/>
    <b v="0"/>
    <x v="8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x v="955"/>
    <x v="955"/>
    <b v="0"/>
    <n v="93"/>
    <b v="0"/>
    <x v="8"/>
    <n v="6"/>
    <n v="182.62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x v="956"/>
    <x v="956"/>
    <b v="0"/>
    <n v="17"/>
    <b v="0"/>
    <x v="8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x v="14"/>
    <x v="694"/>
    <x v="2"/>
    <s v="US"/>
    <s v="USD"/>
    <x v="957"/>
    <x v="957"/>
    <b v="0"/>
    <n v="7"/>
    <b v="0"/>
    <x v="8"/>
    <n v="2"/>
    <n v="33.29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x v="958"/>
    <x v="958"/>
    <b v="0"/>
    <n v="17"/>
    <b v="0"/>
    <x v="8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x v="959"/>
    <x v="959"/>
    <b v="0"/>
    <n v="171"/>
    <b v="0"/>
    <x v="8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x v="960"/>
    <x v="960"/>
    <b v="0"/>
    <n v="188"/>
    <b v="0"/>
    <x v="8"/>
    <n v="46"/>
    <n v="136.46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x v="961"/>
    <x v="961"/>
    <b v="0"/>
    <n v="110"/>
    <b v="0"/>
    <x v="8"/>
    <n v="42"/>
    <n v="364.35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x v="962"/>
    <x v="962"/>
    <b v="0"/>
    <n v="37"/>
    <b v="0"/>
    <x v="8"/>
    <n v="28"/>
    <n v="19.239999999999998"/>
    <x v="2"/>
    <s v="wearables"/>
    <x v="962"/>
    <x v="0"/>
  </r>
  <r>
    <n v="963"/>
    <s v="The Ultimate Learning Center"/>
    <s v="WE are molding an educated, motivated, non violent GENERATION!"/>
    <x v="19"/>
    <x v="700"/>
    <x v="2"/>
    <s v="US"/>
    <s v="USD"/>
    <x v="963"/>
    <x v="963"/>
    <b v="0"/>
    <n v="9"/>
    <b v="0"/>
    <x v="8"/>
    <n v="1"/>
    <n v="41.89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x v="964"/>
    <x v="964"/>
    <b v="0"/>
    <n v="29"/>
    <b v="0"/>
    <x v="8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x v="965"/>
    <x v="965"/>
    <b v="0"/>
    <n v="6"/>
    <b v="0"/>
    <x v="8"/>
    <n v="1"/>
    <n v="49.67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x v="966"/>
    <x v="966"/>
    <b v="0"/>
    <n v="30"/>
    <b v="0"/>
    <x v="8"/>
    <n v="15"/>
    <n v="59.2"/>
    <x v="2"/>
    <s v="wearables"/>
    <x v="966"/>
    <x v="0"/>
  </r>
  <r>
    <n v="967"/>
    <s v="Better Beanie"/>
    <s v="Better Beanie is the new therapeutic wearable designed to assist you while keeping your hands free."/>
    <x v="22"/>
    <x v="703"/>
    <x v="2"/>
    <s v="US"/>
    <s v="USD"/>
    <x v="967"/>
    <x v="967"/>
    <b v="0"/>
    <n v="81"/>
    <b v="0"/>
    <x v="8"/>
    <n v="18"/>
    <n v="43.98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x v="968"/>
    <x v="968"/>
    <b v="0"/>
    <n v="4"/>
    <b v="0"/>
    <x v="8"/>
    <n v="1"/>
    <n v="26.5"/>
    <x v="2"/>
    <s v="wearables"/>
    <x v="968"/>
    <x v="0"/>
  </r>
  <r>
    <n v="969"/>
    <s v="Make 100 | Geek &amp; Chic: Smart Safety Jewelry."/>
    <s v="Geek &amp; Chic Smart Jewelry Collection, Wearables Meet Style!"/>
    <x v="11"/>
    <x v="704"/>
    <x v="2"/>
    <s v="MX"/>
    <s v="MXN"/>
    <x v="969"/>
    <x v="969"/>
    <b v="0"/>
    <n v="11"/>
    <b v="0"/>
    <x v="8"/>
    <n v="47"/>
    <n v="1272.73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x v="970"/>
    <x v="970"/>
    <b v="0"/>
    <n v="14"/>
    <b v="0"/>
    <x v="8"/>
    <n v="46"/>
    <n v="164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x v="971"/>
    <x v="971"/>
    <b v="0"/>
    <n v="5"/>
    <b v="0"/>
    <x v="8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x v="972"/>
    <x v="972"/>
    <b v="0"/>
    <n v="45"/>
    <b v="0"/>
    <x v="8"/>
    <n v="35"/>
    <n v="153.88999999999999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x v="973"/>
    <x v="973"/>
    <b v="0"/>
    <n v="8"/>
    <b v="0"/>
    <x v="8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x v="974"/>
    <x v="974"/>
    <b v="0"/>
    <n v="3"/>
    <b v="0"/>
    <x v="8"/>
    <n v="1"/>
    <n v="93.33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x v="975"/>
    <x v="975"/>
    <b v="0"/>
    <n v="24"/>
    <b v="0"/>
    <x v="8"/>
    <n v="3"/>
    <n v="108.63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x v="976"/>
    <x v="976"/>
    <b v="0"/>
    <n v="18"/>
    <b v="0"/>
    <x v="8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x v="977"/>
    <x v="977"/>
    <b v="0"/>
    <n v="12"/>
    <b v="0"/>
    <x v="8"/>
    <n v="34"/>
    <n v="75.75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x v="978"/>
    <x v="978"/>
    <b v="0"/>
    <n v="123"/>
    <b v="0"/>
    <x v="8"/>
    <n v="56"/>
    <n v="790.84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x v="979"/>
    <x v="979"/>
    <b v="0"/>
    <n v="96"/>
    <b v="0"/>
    <x v="8"/>
    <n v="83"/>
    <n v="301.94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x v="980"/>
    <x v="980"/>
    <b v="0"/>
    <n v="31"/>
    <b v="0"/>
    <x v="8"/>
    <n v="15"/>
    <n v="47.94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x v="981"/>
    <x v="981"/>
    <b v="0"/>
    <n v="4"/>
    <b v="0"/>
    <x v="8"/>
    <n v="0"/>
    <n v="2.75"/>
    <x v="2"/>
    <s v="wearables"/>
    <x v="981"/>
    <x v="0"/>
  </r>
  <r>
    <n v="982"/>
    <s v="Smart 2-in-1 I-PHONE HANDLE/WALLETtm"/>
    <s v="revolutonary ultra-slim 2-in-1 Smart  2-in-1 I-PHONE handle/WALLETtm with 360 rotatiion"/>
    <x v="178"/>
    <x v="158"/>
    <x v="2"/>
    <s v="US"/>
    <s v="USD"/>
    <x v="982"/>
    <x v="982"/>
    <b v="0"/>
    <n v="3"/>
    <b v="0"/>
    <x v="8"/>
    <n v="0"/>
    <n v="1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x v="983"/>
    <x v="983"/>
    <b v="0"/>
    <n v="179"/>
    <b v="0"/>
    <x v="8"/>
    <n v="30"/>
    <n v="171.79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x v="984"/>
    <x v="984"/>
    <b v="0"/>
    <n v="3"/>
    <b v="0"/>
    <x v="8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x v="985"/>
    <x v="985"/>
    <b v="0"/>
    <n v="23"/>
    <b v="0"/>
    <x v="8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x v="986"/>
    <x v="986"/>
    <b v="0"/>
    <n v="23"/>
    <b v="0"/>
    <x v="8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x v="987"/>
    <x v="987"/>
    <b v="0"/>
    <n v="41"/>
    <b v="0"/>
    <x v="8"/>
    <n v="13"/>
    <n v="161.22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x v="988"/>
    <x v="988"/>
    <b v="0"/>
    <n v="0"/>
    <b v="0"/>
    <x v="8"/>
    <n v="0"/>
    <e v="#DIV/0!"/>
    <x v="2"/>
    <s v="wearables"/>
    <x v="988"/>
    <x v="0"/>
  </r>
  <r>
    <n v="989"/>
    <s v="Power Rope"/>
    <s v="The most useful phone charger you will ever buy"/>
    <x v="3"/>
    <x v="718"/>
    <x v="2"/>
    <s v="US"/>
    <s v="USD"/>
    <x v="989"/>
    <x v="989"/>
    <b v="0"/>
    <n v="32"/>
    <b v="0"/>
    <x v="8"/>
    <n v="17"/>
    <n v="52.41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x v="990"/>
    <x v="990"/>
    <b v="0"/>
    <n v="2"/>
    <b v="0"/>
    <x v="8"/>
    <n v="0"/>
    <n v="13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x v="991"/>
    <x v="991"/>
    <b v="0"/>
    <n v="7"/>
    <b v="0"/>
    <x v="8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x v="57"/>
    <x v="720"/>
    <x v="2"/>
    <s v="US"/>
    <s v="USD"/>
    <x v="992"/>
    <x v="992"/>
    <b v="0"/>
    <n v="4"/>
    <b v="0"/>
    <x v="8"/>
    <n v="0"/>
    <n v="116.75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x v="993"/>
    <x v="993"/>
    <b v="0"/>
    <n v="196"/>
    <b v="0"/>
    <x v="8"/>
    <n v="25"/>
    <n v="89.6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x v="994"/>
    <x v="994"/>
    <b v="0"/>
    <n v="11"/>
    <b v="0"/>
    <x v="8"/>
    <n v="2"/>
    <n v="424.45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x v="995"/>
    <x v="995"/>
    <b v="0"/>
    <n v="9"/>
    <b v="0"/>
    <x v="8"/>
    <n v="7"/>
    <n v="80.67"/>
    <x v="2"/>
    <s v="wearables"/>
    <x v="995"/>
    <x v="0"/>
  </r>
  <r>
    <n v="996"/>
    <s v="Social behavior in technical communities"/>
    <s v="Study the behaviour of technical communities by tracking their movement  through wearables"/>
    <x v="23"/>
    <x v="654"/>
    <x v="2"/>
    <s v="US"/>
    <s v="USD"/>
    <x v="996"/>
    <x v="996"/>
    <b v="0"/>
    <n v="5"/>
    <b v="0"/>
    <x v="8"/>
    <n v="2"/>
    <n v="13"/>
    <x v="2"/>
    <s v="wearables"/>
    <x v="996"/>
    <x v="0"/>
  </r>
  <r>
    <n v="997"/>
    <s v="iPhanny"/>
    <s v="The iPhanny keeps your iPhone 6 safe from bending in those dangerous pants pockets."/>
    <x v="10"/>
    <x v="654"/>
    <x v="2"/>
    <s v="US"/>
    <s v="USD"/>
    <x v="997"/>
    <x v="997"/>
    <b v="0"/>
    <n v="8"/>
    <b v="0"/>
    <x v="8"/>
    <n v="1"/>
    <n v="8.1300000000000008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x v="998"/>
    <x v="998"/>
    <b v="0"/>
    <n v="229"/>
    <b v="0"/>
    <x v="8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x v="999"/>
    <x v="999"/>
    <b v="0"/>
    <n v="40"/>
    <b v="0"/>
    <x v="8"/>
    <n v="8"/>
    <n v="292.08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x v="1000"/>
    <x v="1000"/>
    <b v="0"/>
    <n v="6"/>
    <b v="0"/>
    <x v="8"/>
    <n v="2"/>
    <n v="3304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x v="1001"/>
    <x v="1001"/>
    <b v="0"/>
    <n v="4"/>
    <b v="0"/>
    <x v="8"/>
    <n v="104"/>
    <n v="1300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x v="1002"/>
    <x v="1002"/>
    <b v="0"/>
    <n v="22"/>
    <b v="0"/>
    <x v="8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x v="1003"/>
    <x v="1003"/>
    <b v="0"/>
    <n v="15"/>
    <b v="0"/>
    <x v="8"/>
    <n v="16"/>
    <n v="214.07"/>
    <x v="2"/>
    <s v="wearables"/>
    <x v="1003"/>
    <x v="0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x v="1004"/>
    <x v="1004"/>
    <b v="0"/>
    <n v="95"/>
    <b v="0"/>
    <x v="8"/>
    <n v="82"/>
    <n v="216.34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x v="1005"/>
    <x v="1005"/>
    <b v="0"/>
    <n v="161"/>
    <b v="0"/>
    <x v="8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x v="1006"/>
    <x v="1006"/>
    <b v="0"/>
    <n v="8"/>
    <b v="0"/>
    <x v="8"/>
    <n v="6"/>
    <n v="29.25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x v="1007"/>
    <x v="1007"/>
    <b v="0"/>
    <n v="76"/>
    <b v="0"/>
    <x v="8"/>
    <n v="44"/>
    <n v="174.95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x v="1008"/>
    <x v="1008"/>
    <b v="0"/>
    <n v="1"/>
    <b v="0"/>
    <x v="8"/>
    <n v="0"/>
    <n v="250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x v="1009"/>
    <x v="1009"/>
    <b v="0"/>
    <n v="101"/>
    <b v="0"/>
    <x v="8"/>
    <n v="13"/>
    <n v="65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x v="1010"/>
    <x v="1010"/>
    <b v="0"/>
    <n v="4"/>
    <b v="0"/>
    <x v="8"/>
    <n v="0"/>
    <n v="55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x v="1011"/>
    <x v="1011"/>
    <b v="0"/>
    <n v="1"/>
    <b v="0"/>
    <x v="8"/>
    <n v="0"/>
    <n v="75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x v="1012"/>
    <x v="1012"/>
    <b v="0"/>
    <n v="775"/>
    <b v="0"/>
    <x v="8"/>
    <n v="21535"/>
    <n v="1389.36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x v="1013"/>
    <x v="1013"/>
    <b v="0"/>
    <n v="90"/>
    <b v="0"/>
    <x v="8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x v="3"/>
    <x v="738"/>
    <x v="1"/>
    <s v="US"/>
    <s v="USD"/>
    <x v="1014"/>
    <x v="1014"/>
    <b v="0"/>
    <n v="16"/>
    <b v="0"/>
    <x v="8"/>
    <n v="31"/>
    <n v="191.25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x v="1015"/>
    <x v="1015"/>
    <b v="0"/>
    <n v="6"/>
    <b v="0"/>
    <x v="8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x v="1016"/>
    <x v="1016"/>
    <b v="0"/>
    <n v="38"/>
    <b v="0"/>
    <x v="8"/>
    <n v="3"/>
    <n v="74.790000000000006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x v="1017"/>
    <x v="1017"/>
    <b v="0"/>
    <n v="355"/>
    <b v="0"/>
    <x v="8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x v="22"/>
    <x v="742"/>
    <x v="1"/>
    <s v="US"/>
    <s v="USD"/>
    <x v="1018"/>
    <x v="1018"/>
    <b v="0"/>
    <n v="7"/>
    <b v="0"/>
    <x v="8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x v="1019"/>
    <x v="1019"/>
    <b v="0"/>
    <n v="400"/>
    <b v="0"/>
    <x v="8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x v="1020"/>
    <x v="1020"/>
    <b v="0"/>
    <n v="30"/>
    <b v="1"/>
    <x v="15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x v="1021"/>
    <x v="1021"/>
    <b v="1"/>
    <n v="478"/>
    <b v="1"/>
    <x v="15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x v="13"/>
    <x v="746"/>
    <x v="0"/>
    <s v="US"/>
    <s v="USD"/>
    <x v="1022"/>
    <x v="1022"/>
    <b v="1"/>
    <n v="74"/>
    <b v="1"/>
    <x v="15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x v="1023"/>
    <x v="1023"/>
    <b v="0"/>
    <n v="131"/>
    <b v="1"/>
    <x v="15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x v="1024"/>
    <x v="1024"/>
    <b v="1"/>
    <n v="61"/>
    <b v="1"/>
    <x v="15"/>
    <n v="119"/>
    <n v="388.98"/>
    <x v="4"/>
    <s v="electronic music"/>
    <x v="1024"/>
    <x v="0"/>
  </r>
  <r>
    <n v="1025"/>
    <s v="[NUREN] The New Renaissance"/>
    <s v="Jake Kaufman and Jessie Seely present THE WORLD'S FIRST VIRTUAL REALITY ROCK OPERA."/>
    <x v="54"/>
    <x v="749"/>
    <x v="0"/>
    <s v="US"/>
    <s v="USD"/>
    <x v="1025"/>
    <x v="1025"/>
    <b v="1"/>
    <n v="1071"/>
    <b v="1"/>
    <x v="15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x v="1026"/>
    <x v="1026"/>
    <b v="1"/>
    <n v="122"/>
    <b v="1"/>
    <x v="15"/>
    <n v="100"/>
    <n v="57.38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x v="1027"/>
    <x v="1027"/>
    <b v="1"/>
    <n v="111"/>
    <b v="1"/>
    <x v="15"/>
    <n v="103"/>
    <n v="69.67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x v="1028"/>
    <x v="1028"/>
    <b v="1"/>
    <n v="255"/>
    <b v="1"/>
    <x v="15"/>
    <n v="117"/>
    <n v="45.99"/>
    <x v="4"/>
    <s v="electronic music"/>
    <x v="1028"/>
    <x v="0"/>
  </r>
  <r>
    <n v="1029"/>
    <s v="StrobeHouse presents Valborg 2015"/>
    <s v="We want to recreate last years massive Valborgparty in Lund but this time even bigger!"/>
    <x v="3"/>
    <x v="753"/>
    <x v="0"/>
    <s v="SE"/>
    <s v="SEK"/>
    <x v="1029"/>
    <x v="1029"/>
    <b v="0"/>
    <n v="141"/>
    <b v="1"/>
    <x v="15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x v="13"/>
    <x v="754"/>
    <x v="0"/>
    <s v="US"/>
    <s v="USD"/>
    <x v="1030"/>
    <x v="1030"/>
    <b v="0"/>
    <n v="159"/>
    <b v="1"/>
    <x v="15"/>
    <n v="342"/>
    <n v="43.03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x v="1031"/>
    <x v="1031"/>
    <b v="0"/>
    <n v="99"/>
    <b v="1"/>
    <x v="15"/>
    <n v="107"/>
    <n v="108.48"/>
    <x v="4"/>
    <s v="electronic music"/>
    <x v="1031"/>
    <x v="0"/>
  </r>
  <r>
    <n v="1032"/>
    <s v="Phantom Ship / Coastal (Album Preorder)"/>
    <s v="Ideal for living rooms and open spaces."/>
    <x v="105"/>
    <x v="756"/>
    <x v="0"/>
    <s v="US"/>
    <s v="USD"/>
    <x v="1032"/>
    <x v="1032"/>
    <b v="0"/>
    <n v="96"/>
    <b v="1"/>
    <x v="15"/>
    <n v="108"/>
    <n v="61.03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x v="1033"/>
    <x v="1033"/>
    <b v="0"/>
    <n v="27"/>
    <b v="1"/>
    <x v="15"/>
    <n v="103"/>
    <n v="50.59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x v="1034"/>
    <x v="1034"/>
    <b v="0"/>
    <n v="166"/>
    <b v="1"/>
    <x v="15"/>
    <n v="130"/>
    <n v="39.159999999999997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x v="1035"/>
    <x v="1035"/>
    <b v="0"/>
    <n v="76"/>
    <b v="1"/>
    <x v="15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x v="1036"/>
    <x v="1036"/>
    <b v="0"/>
    <n v="211"/>
    <b v="1"/>
    <x v="15"/>
    <n v="112"/>
    <n v="23.96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x v="1037"/>
    <x v="1037"/>
    <b v="0"/>
    <n v="21"/>
    <b v="1"/>
    <x v="15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x v="1038"/>
    <x v="1038"/>
    <b v="0"/>
    <n v="61"/>
    <b v="1"/>
    <x v="15"/>
    <n v="145"/>
    <n v="35.74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x v="1039"/>
    <x v="1039"/>
    <b v="0"/>
    <n v="30"/>
    <b v="1"/>
    <x v="15"/>
    <n v="128"/>
    <n v="21.37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x v="1040"/>
    <x v="1040"/>
    <b v="0"/>
    <n v="1"/>
    <b v="0"/>
    <x v="16"/>
    <n v="0"/>
    <n v="250"/>
    <x v="5"/>
    <s v="audio"/>
    <x v="1040"/>
    <x v="0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x v="1041"/>
    <x v="1041"/>
    <b v="0"/>
    <n v="0"/>
    <b v="0"/>
    <x v="16"/>
    <n v="0"/>
    <e v="#DIV/0!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x v="1042"/>
    <x v="1042"/>
    <b v="0"/>
    <n v="1"/>
    <b v="0"/>
    <x v="16"/>
    <n v="2"/>
    <n v="10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x v="1043"/>
    <x v="1043"/>
    <b v="0"/>
    <n v="292"/>
    <b v="0"/>
    <x v="16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x v="1044"/>
    <x v="1044"/>
    <b v="0"/>
    <n v="2"/>
    <b v="0"/>
    <x v="16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x v="1045"/>
    <x v="1045"/>
    <b v="0"/>
    <n v="8"/>
    <b v="0"/>
    <x v="16"/>
    <n v="3"/>
    <n v="33.25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x v="1046"/>
    <x v="1046"/>
    <b v="0"/>
    <n v="0"/>
    <b v="0"/>
    <x v="16"/>
    <n v="0"/>
    <e v="#DIV/0!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x v="1047"/>
    <x v="1047"/>
    <b v="0"/>
    <n v="1"/>
    <b v="0"/>
    <x v="16"/>
    <n v="0"/>
    <n v="1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x v="1048"/>
    <x v="1048"/>
    <b v="0"/>
    <n v="4"/>
    <b v="0"/>
    <x v="16"/>
    <n v="1"/>
    <n v="53"/>
    <x v="5"/>
    <s v="audio"/>
    <x v="1048"/>
    <x v="0"/>
  </r>
  <r>
    <n v="1049"/>
    <s v="J1 (Canceled)"/>
    <s v="------"/>
    <x v="14"/>
    <x v="117"/>
    <x v="1"/>
    <s v="US"/>
    <s v="USD"/>
    <x v="1049"/>
    <x v="1049"/>
    <b v="0"/>
    <n v="0"/>
    <b v="0"/>
    <x v="16"/>
    <n v="0"/>
    <e v="#DIV/0!"/>
    <x v="5"/>
    <s v="audio"/>
    <x v="1049"/>
    <x v="0"/>
  </r>
  <r>
    <n v="1050"/>
    <s v="The (Secular) Barbershop Podcast (Canceled)"/>
    <s v="Secularism is on the rise and I hear you.Talk to me."/>
    <x v="30"/>
    <x v="117"/>
    <x v="1"/>
    <s v="US"/>
    <s v="USD"/>
    <x v="1050"/>
    <x v="1050"/>
    <b v="0"/>
    <n v="0"/>
    <b v="0"/>
    <x v="16"/>
    <n v="0"/>
    <e v="#DIV/0!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x v="1051"/>
    <x v="1051"/>
    <b v="0"/>
    <n v="0"/>
    <b v="0"/>
    <x v="16"/>
    <n v="0"/>
    <e v="#DIV/0!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x v="1052"/>
    <x v="1052"/>
    <b v="0"/>
    <n v="0"/>
    <b v="0"/>
    <x v="16"/>
    <n v="0"/>
    <e v="#DIV/0!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x v="1053"/>
    <x v="1053"/>
    <b v="0"/>
    <n v="1"/>
    <b v="0"/>
    <x v="16"/>
    <n v="1"/>
    <n v="15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x v="1054"/>
    <x v="1054"/>
    <b v="0"/>
    <n v="0"/>
    <b v="0"/>
    <x v="16"/>
    <n v="0"/>
    <e v="#DIV/0!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x v="1055"/>
    <x v="1055"/>
    <b v="0"/>
    <n v="0"/>
    <b v="0"/>
    <x v="16"/>
    <n v="0"/>
    <e v="#DIV/0!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x v="1056"/>
    <x v="1056"/>
    <b v="0"/>
    <n v="0"/>
    <b v="0"/>
    <x v="16"/>
    <n v="0"/>
    <e v="#DIV/0!"/>
    <x v="5"/>
    <s v="audio"/>
    <x v="1056"/>
    <x v="0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x v="1057"/>
    <x v="1057"/>
    <b v="0"/>
    <n v="0"/>
    <b v="0"/>
    <x v="16"/>
    <n v="0"/>
    <e v="#DIV/0!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x v="1058"/>
    <x v="1058"/>
    <b v="0"/>
    <n v="0"/>
    <b v="0"/>
    <x v="16"/>
    <n v="0"/>
    <e v="#DIV/0!"/>
    <x v="5"/>
    <s v="audio"/>
    <x v="1058"/>
    <x v="0"/>
  </r>
  <r>
    <n v="1059"/>
    <s v="Voice Over Artist (Canceled)"/>
    <s v="Turning myself into a vocal artist."/>
    <x v="184"/>
    <x v="117"/>
    <x v="1"/>
    <s v="US"/>
    <s v="USD"/>
    <x v="1059"/>
    <x v="1059"/>
    <b v="0"/>
    <n v="0"/>
    <b v="0"/>
    <x v="16"/>
    <n v="0"/>
    <e v="#DIV/0!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x v="1060"/>
    <x v="1060"/>
    <b v="0"/>
    <n v="1"/>
    <b v="0"/>
    <x v="16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x v="23"/>
    <x v="117"/>
    <x v="1"/>
    <s v="US"/>
    <s v="USD"/>
    <x v="1061"/>
    <x v="1061"/>
    <b v="0"/>
    <n v="0"/>
    <b v="0"/>
    <x v="16"/>
    <n v="0"/>
    <e v="#DIV/0!"/>
    <x v="5"/>
    <s v="audio"/>
    <x v="1061"/>
    <x v="0"/>
  </r>
  <r>
    <n v="1062"/>
    <s v="RETURNING AT A LATER DATE"/>
    <s v="SEE US ON PATREON www.badgirlartwork.com"/>
    <x v="212"/>
    <x v="121"/>
    <x v="1"/>
    <s v="US"/>
    <s v="USD"/>
    <x v="1062"/>
    <x v="1062"/>
    <b v="0"/>
    <n v="4"/>
    <b v="0"/>
    <x v="16"/>
    <n v="95"/>
    <n v="47.5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x v="1063"/>
    <x v="1063"/>
    <b v="0"/>
    <n v="0"/>
    <b v="0"/>
    <x v="16"/>
    <n v="0"/>
    <e v="#DIV/0!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x v="1064"/>
    <x v="1064"/>
    <b v="0"/>
    <n v="123"/>
    <b v="0"/>
    <x v="17"/>
    <n v="9"/>
    <n v="65.67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x v="1065"/>
    <x v="1065"/>
    <b v="0"/>
    <n v="5"/>
    <b v="0"/>
    <x v="17"/>
    <n v="3"/>
    <n v="16.2"/>
    <x v="6"/>
    <s v="video games"/>
    <x v="1065"/>
    <x v="0"/>
  </r>
  <r>
    <n v="1066"/>
    <s v="So I'm A Dark Lord"/>
    <s v="A parody of old school RPGs where you are a new Dark Lord on a quest to amass monsters and allies on your side."/>
    <x v="60"/>
    <x v="766"/>
    <x v="2"/>
    <s v="US"/>
    <s v="USD"/>
    <x v="1066"/>
    <x v="1066"/>
    <b v="0"/>
    <n v="148"/>
    <b v="0"/>
    <x v="17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x v="1067"/>
    <x v="1067"/>
    <b v="0"/>
    <n v="10"/>
    <b v="0"/>
    <x v="17"/>
    <n v="26"/>
    <n v="13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x v="1068"/>
    <x v="1068"/>
    <b v="0"/>
    <n v="4"/>
    <b v="0"/>
    <x v="17"/>
    <n v="0"/>
    <n v="11.25"/>
    <x v="6"/>
    <s v="video games"/>
    <x v="1068"/>
    <x v="0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x v="1069"/>
    <x v="1069"/>
    <b v="0"/>
    <n v="21"/>
    <b v="0"/>
    <x v="17"/>
    <n v="39"/>
    <n v="40.479999999999997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x v="1070"/>
    <x v="1070"/>
    <b v="0"/>
    <n v="2"/>
    <b v="0"/>
    <x v="17"/>
    <n v="1"/>
    <n v="35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x v="1071"/>
    <x v="1071"/>
    <b v="0"/>
    <n v="0"/>
    <b v="0"/>
    <x v="17"/>
    <n v="0"/>
    <e v="#DIV/0!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x v="1072"/>
    <x v="1072"/>
    <b v="0"/>
    <n v="4"/>
    <b v="0"/>
    <x v="17"/>
    <n v="0"/>
    <n v="12.75"/>
    <x v="6"/>
    <s v="video games"/>
    <x v="1072"/>
    <x v="0"/>
  </r>
  <r>
    <n v="1073"/>
    <s v="Rainbow Ball to the Iphone"/>
    <s v="We want to bring our Game Rainbow Ball to the iphone and to do that we need a little help"/>
    <x v="47"/>
    <x v="115"/>
    <x v="2"/>
    <s v="US"/>
    <s v="USD"/>
    <x v="1073"/>
    <x v="1073"/>
    <b v="0"/>
    <n v="1"/>
    <b v="0"/>
    <x v="17"/>
    <n v="1"/>
    <n v="10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x v="1074"/>
    <x v="1074"/>
    <b v="0"/>
    <n v="30"/>
    <b v="0"/>
    <x v="17"/>
    <n v="6"/>
    <n v="113.57"/>
    <x v="6"/>
    <s v="video games"/>
    <x v="1074"/>
    <x v="0"/>
  </r>
  <r>
    <n v="1075"/>
    <s v="Towers Of The Apocalypse"/>
    <s v="Fully 3D, post Apocalyptic themed tower defense video game. New take on the genre."/>
    <x v="28"/>
    <x v="372"/>
    <x v="2"/>
    <s v="US"/>
    <s v="USD"/>
    <x v="1075"/>
    <x v="1075"/>
    <b v="0"/>
    <n v="3"/>
    <b v="0"/>
    <x v="17"/>
    <n v="5"/>
    <n v="15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x v="1076"/>
    <x v="1076"/>
    <b v="0"/>
    <n v="975"/>
    <b v="0"/>
    <x v="17"/>
    <n v="63"/>
    <n v="48.28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x v="1077"/>
    <x v="1077"/>
    <b v="0"/>
    <n v="167"/>
    <b v="0"/>
    <x v="17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x v="1078"/>
    <x v="1078"/>
    <b v="0"/>
    <n v="5"/>
    <b v="0"/>
    <x v="17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x v="1079"/>
    <x v="1079"/>
    <b v="0"/>
    <n v="18"/>
    <b v="0"/>
    <x v="17"/>
    <n v="3"/>
    <n v="37.67"/>
    <x v="6"/>
    <s v="video games"/>
    <x v="1079"/>
    <x v="0"/>
  </r>
  <r>
    <n v="1080"/>
    <s v="Skullforge: The Hunt"/>
    <s v="A fantasy action RPG which follows an elven ex-slave on a journey of magic, revenge, intrigue, and deceit."/>
    <x v="22"/>
    <x v="771"/>
    <x v="2"/>
    <s v="US"/>
    <s v="USD"/>
    <x v="1080"/>
    <x v="1080"/>
    <b v="0"/>
    <n v="98"/>
    <b v="0"/>
    <x v="17"/>
    <n v="9"/>
    <n v="18.579999999999998"/>
    <x v="6"/>
    <s v="video games"/>
    <x v="1080"/>
    <x v="0"/>
  </r>
  <r>
    <n v="1081"/>
    <s v="The Creature"/>
    <s v="Finishing your last job before you retire until a disaster strikes the cargo ship can you survive The Creature?"/>
    <x v="118"/>
    <x v="433"/>
    <x v="2"/>
    <s v="US"/>
    <s v="USD"/>
    <x v="1081"/>
    <x v="1081"/>
    <b v="0"/>
    <n v="4"/>
    <b v="0"/>
    <x v="17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x v="1082"/>
    <x v="1082"/>
    <b v="0"/>
    <n v="3"/>
    <b v="0"/>
    <x v="17"/>
    <n v="1"/>
    <n v="18.670000000000002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x v="1083"/>
    <x v="1083"/>
    <b v="0"/>
    <n v="1"/>
    <b v="0"/>
    <x v="17"/>
    <n v="1"/>
    <n v="410"/>
    <x v="6"/>
    <s v="video games"/>
    <x v="1083"/>
    <x v="0"/>
  </r>
  <r>
    <n v="1084"/>
    <s v="My own channel"/>
    <s v="I want to start my own channel for gaming"/>
    <x v="131"/>
    <x v="117"/>
    <x v="2"/>
    <s v="US"/>
    <s v="USD"/>
    <x v="1084"/>
    <x v="1084"/>
    <b v="0"/>
    <n v="0"/>
    <b v="0"/>
    <x v="17"/>
    <n v="0"/>
    <e v="#DIV/0!"/>
    <x v="6"/>
    <s v="video games"/>
    <x v="1084"/>
    <x v="0"/>
  </r>
  <r>
    <n v="1085"/>
    <s v="Sun Dryd Studios"/>
    <s v="The new kid on the block. Re-imagining old games and creating new ones. Ship, Lazer, Rock is first."/>
    <x v="11"/>
    <x v="772"/>
    <x v="2"/>
    <s v="CA"/>
    <s v="CAD"/>
    <x v="1085"/>
    <x v="1085"/>
    <b v="0"/>
    <n v="9"/>
    <b v="0"/>
    <x v="17"/>
    <n v="3"/>
    <n v="114"/>
    <x v="6"/>
    <s v="video games"/>
    <x v="1085"/>
    <x v="0"/>
  </r>
  <r>
    <n v="1086"/>
    <s v="Cyber Universe Online"/>
    <s v="Humanity's future in the Galaxy"/>
    <x v="102"/>
    <x v="493"/>
    <x v="2"/>
    <s v="US"/>
    <s v="USD"/>
    <x v="1086"/>
    <x v="1086"/>
    <b v="0"/>
    <n v="2"/>
    <b v="0"/>
    <x v="17"/>
    <n v="0"/>
    <n v="7.5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x v="1087"/>
    <x v="1087"/>
    <b v="0"/>
    <n v="0"/>
    <b v="0"/>
    <x v="17"/>
    <n v="0"/>
    <e v="#DIV/0!"/>
    <x v="6"/>
    <s v="video games"/>
    <x v="1087"/>
    <x v="0"/>
  </r>
  <r>
    <n v="1088"/>
    <s v="Still Alive"/>
    <s v="A fresh twist on survival games. Intense, high-stakes 30 minute rounds for up to 10 players."/>
    <x v="101"/>
    <x v="773"/>
    <x v="2"/>
    <s v="US"/>
    <s v="USD"/>
    <x v="1088"/>
    <x v="1088"/>
    <b v="0"/>
    <n v="147"/>
    <b v="0"/>
    <x v="17"/>
    <n v="14"/>
    <n v="43.42"/>
    <x v="6"/>
    <s v="video games"/>
    <x v="1088"/>
    <x v="0"/>
  </r>
  <r>
    <n v="1089"/>
    <s v="Farabel"/>
    <s v="Farabel is a single player turn-based fantasy strategy game for Mac/PC/Linux"/>
    <x v="36"/>
    <x v="774"/>
    <x v="2"/>
    <s v="FR"/>
    <s v="EUR"/>
    <x v="1089"/>
    <x v="1089"/>
    <b v="0"/>
    <n v="49"/>
    <b v="0"/>
    <x v="17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x v="1090"/>
    <x v="1090"/>
    <b v="0"/>
    <n v="1"/>
    <b v="0"/>
    <x v="17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x v="1091"/>
    <x v="1091"/>
    <b v="0"/>
    <n v="2"/>
    <b v="0"/>
    <x v="17"/>
    <n v="13"/>
    <n v="12.5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x v="1092"/>
    <x v="1092"/>
    <b v="0"/>
    <n v="7"/>
    <b v="0"/>
    <x v="17"/>
    <n v="1"/>
    <n v="3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x v="1093"/>
    <x v="1093"/>
    <b v="0"/>
    <n v="4"/>
    <b v="0"/>
    <x v="17"/>
    <n v="14"/>
    <n v="10.56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x v="1094"/>
    <x v="1094"/>
    <b v="0"/>
    <n v="27"/>
    <b v="0"/>
    <x v="17"/>
    <n v="18"/>
    <n v="122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x v="1095"/>
    <x v="1095"/>
    <b v="0"/>
    <n v="94"/>
    <b v="0"/>
    <x v="17"/>
    <n v="5"/>
    <n v="267.81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x v="1096"/>
    <x v="1096"/>
    <b v="0"/>
    <n v="29"/>
    <b v="0"/>
    <x v="17"/>
    <n v="18"/>
    <n v="74.209999999999994"/>
    <x v="6"/>
    <s v="video games"/>
    <x v="1096"/>
    <x v="0"/>
  </r>
  <r>
    <n v="1097"/>
    <s v="Rabbly"/>
    <s v="Rabbly is action-adventure game. Is about a scientist going on an adventure, to find rare materials in another galaxy."/>
    <x v="57"/>
    <x v="779"/>
    <x v="2"/>
    <s v="US"/>
    <s v="USD"/>
    <x v="1097"/>
    <x v="1097"/>
    <b v="0"/>
    <n v="7"/>
    <b v="0"/>
    <x v="17"/>
    <n v="0"/>
    <n v="6.71"/>
    <x v="6"/>
    <s v="video games"/>
    <x v="1097"/>
    <x v="0"/>
  </r>
  <r>
    <n v="1098"/>
    <s v="Kick, Punch... Fireball"/>
    <s v="Kick, Punch... Fireball is an FPS type arena game set inside the fantasy world."/>
    <x v="31"/>
    <x v="780"/>
    <x v="2"/>
    <s v="US"/>
    <s v="USD"/>
    <x v="1098"/>
    <x v="1098"/>
    <b v="0"/>
    <n v="22"/>
    <b v="0"/>
    <x v="17"/>
    <n v="7"/>
    <n v="81.95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x v="1099"/>
    <x v="1099"/>
    <b v="0"/>
    <n v="1"/>
    <b v="0"/>
    <x v="17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x v="1100"/>
    <x v="1100"/>
    <b v="0"/>
    <n v="10"/>
    <b v="0"/>
    <x v="17"/>
    <n v="3"/>
    <n v="10"/>
    <x v="6"/>
    <s v="video games"/>
    <x v="1100"/>
    <x v="0"/>
  </r>
  <r>
    <n v="1101"/>
    <s v="Strain Wars"/>
    <s v="Different strains of marijuana leafs battling to the death to see which one is the top strain."/>
    <x v="57"/>
    <x v="781"/>
    <x v="2"/>
    <s v="US"/>
    <s v="USD"/>
    <x v="1101"/>
    <x v="1101"/>
    <b v="0"/>
    <n v="6"/>
    <b v="0"/>
    <x v="17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x v="1102"/>
    <x v="1102"/>
    <b v="0"/>
    <n v="24"/>
    <b v="0"/>
    <x v="17"/>
    <n v="5"/>
    <n v="17.71"/>
    <x v="6"/>
    <s v="video games"/>
    <x v="1102"/>
    <x v="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x v="1103"/>
    <x v="1103"/>
    <b v="0"/>
    <n v="15"/>
    <b v="0"/>
    <x v="17"/>
    <n v="2"/>
    <n v="16.2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x v="1104"/>
    <x v="1104"/>
    <b v="0"/>
    <n v="37"/>
    <b v="0"/>
    <x v="17"/>
    <n v="5"/>
    <n v="80.3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x v="1105"/>
    <x v="1105"/>
    <b v="0"/>
    <n v="20"/>
    <b v="0"/>
    <x v="17"/>
    <n v="0"/>
    <n v="71.55"/>
    <x v="6"/>
    <s v="video games"/>
    <x v="1105"/>
    <x v="0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x v="1106"/>
    <x v="1106"/>
    <b v="0"/>
    <n v="7"/>
    <b v="0"/>
    <x v="17"/>
    <n v="41"/>
    <n v="23.57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x v="1107"/>
    <x v="1107"/>
    <b v="0"/>
    <n v="0"/>
    <b v="0"/>
    <x v="17"/>
    <n v="0"/>
    <e v="#DIV/0!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x v="1108"/>
    <x v="1108"/>
    <b v="0"/>
    <n v="21"/>
    <b v="0"/>
    <x v="17"/>
    <n v="3"/>
    <n v="34.880000000000003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x v="1109"/>
    <x v="1109"/>
    <b v="0"/>
    <n v="3"/>
    <b v="0"/>
    <x v="17"/>
    <n v="0"/>
    <n v="15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x v="1110"/>
    <x v="1110"/>
    <b v="0"/>
    <n v="11"/>
    <b v="0"/>
    <x v="17"/>
    <n v="1"/>
    <n v="23.18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x v="1111"/>
    <x v="1111"/>
    <b v="0"/>
    <n v="1"/>
    <b v="0"/>
    <x v="17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x v="1112"/>
    <x v="1112"/>
    <b v="0"/>
    <n v="312"/>
    <b v="0"/>
    <x v="17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x v="1113"/>
    <x v="1113"/>
    <b v="0"/>
    <n v="1"/>
    <b v="0"/>
    <x v="17"/>
    <n v="1"/>
    <n v="5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x v="1114"/>
    <x v="1114"/>
    <b v="0"/>
    <n v="3"/>
    <b v="0"/>
    <x v="17"/>
    <n v="0"/>
    <n v="3.33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x v="1115"/>
    <x v="1115"/>
    <b v="0"/>
    <n v="4"/>
    <b v="0"/>
    <x v="17"/>
    <n v="0"/>
    <n v="13.25"/>
    <x v="6"/>
    <s v="video games"/>
    <x v="1115"/>
    <x v="0"/>
  </r>
  <r>
    <n v="1116"/>
    <s v="Quest Remnants of Chaos"/>
    <s v="A medieval, post apocolyptic, Online, MMORPG. Class morphing, character customization game."/>
    <x v="69"/>
    <x v="789"/>
    <x v="2"/>
    <s v="US"/>
    <s v="USD"/>
    <x v="1116"/>
    <x v="1116"/>
    <b v="0"/>
    <n v="10"/>
    <b v="0"/>
    <x v="17"/>
    <n v="0"/>
    <n v="17.850000000000001"/>
    <x v="6"/>
    <s v="video games"/>
    <x v="1116"/>
    <x v="0"/>
  </r>
  <r>
    <n v="1117"/>
    <s v="Medieval Village"/>
    <s v="Experience the Medieval in your own village. Increase your village into a city and walk through the streets."/>
    <x v="28"/>
    <x v="790"/>
    <x v="2"/>
    <s v="DE"/>
    <s v="EUR"/>
    <x v="1117"/>
    <x v="1117"/>
    <b v="0"/>
    <n v="8"/>
    <b v="0"/>
    <x v="17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x v="1118"/>
    <x v="1118"/>
    <b v="0"/>
    <n v="3"/>
    <b v="0"/>
    <x v="17"/>
    <n v="2"/>
    <n v="36.33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x v="1119"/>
    <x v="1119"/>
    <b v="0"/>
    <n v="1"/>
    <b v="0"/>
    <x v="17"/>
    <n v="0"/>
    <n v="5"/>
    <x v="6"/>
    <s v="video games"/>
    <x v="1119"/>
    <x v="0"/>
  </r>
  <r>
    <n v="1120"/>
    <s v="PlanEt Ninjahwah"/>
    <s v="Planet Ninjahwah is a highly anticipated futuristic action adventure game that will blow your mind!!"/>
    <x v="31"/>
    <x v="117"/>
    <x v="2"/>
    <s v="US"/>
    <s v="USD"/>
    <x v="1120"/>
    <x v="1120"/>
    <b v="0"/>
    <n v="0"/>
    <b v="0"/>
    <x v="17"/>
    <n v="0"/>
    <e v="#DIV/0!"/>
    <x v="6"/>
    <s v="video games"/>
    <x v="1120"/>
    <x v="0"/>
  </r>
  <r>
    <n v="1121"/>
    <s v="Pwincess"/>
    <s v="An action packed, side scrolling, platform jumping, laser shooting ADVENTURE that will be fun for everyone."/>
    <x v="65"/>
    <x v="792"/>
    <x v="2"/>
    <s v="US"/>
    <s v="USD"/>
    <x v="1121"/>
    <x v="1121"/>
    <b v="0"/>
    <n v="5"/>
    <b v="0"/>
    <x v="17"/>
    <n v="0"/>
    <n v="5.8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x v="1122"/>
    <x v="1122"/>
    <b v="0"/>
    <n v="0"/>
    <b v="0"/>
    <x v="17"/>
    <n v="0"/>
    <e v="#DIV/0!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x v="1123"/>
    <x v="1123"/>
    <b v="0"/>
    <n v="3"/>
    <b v="0"/>
    <x v="17"/>
    <n v="0"/>
    <n v="3.67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x v="1124"/>
    <x v="1124"/>
    <b v="0"/>
    <n v="7"/>
    <b v="0"/>
    <x v="18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x v="1125"/>
    <x v="1125"/>
    <b v="0"/>
    <n v="0"/>
    <b v="0"/>
    <x v="18"/>
    <n v="0"/>
    <e v="#DIV/0!"/>
    <x v="6"/>
    <s v="mobile games"/>
    <x v="1125"/>
    <x v="0"/>
  </r>
  <r>
    <n v="1126"/>
    <s v="GAMING TO LEARN"/>
    <s v="Imagine a science class where the teacher walks in a says &quot;Take out your cell phone and play a game.&quot;"/>
    <x v="13"/>
    <x v="115"/>
    <x v="2"/>
    <s v="US"/>
    <s v="USD"/>
    <x v="1126"/>
    <x v="1126"/>
    <b v="0"/>
    <n v="2"/>
    <b v="0"/>
    <x v="18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x v="1127"/>
    <x v="1127"/>
    <b v="0"/>
    <n v="23"/>
    <b v="0"/>
    <x v="18"/>
    <n v="2"/>
    <n v="25.43"/>
    <x v="6"/>
    <s v="mobile games"/>
    <x v="1127"/>
    <x v="0"/>
  </r>
  <r>
    <n v="1128"/>
    <s v="Flying Turds"/>
    <s v="#havingfunFTW"/>
    <x v="28"/>
    <x v="116"/>
    <x v="2"/>
    <s v="GB"/>
    <s v="GBP"/>
    <x v="1128"/>
    <x v="1128"/>
    <b v="0"/>
    <n v="1"/>
    <b v="0"/>
    <x v="18"/>
    <n v="0"/>
    <n v="1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x v="1129"/>
    <x v="1129"/>
    <b v="0"/>
    <n v="2"/>
    <b v="0"/>
    <x v="18"/>
    <n v="0"/>
    <n v="10.5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x v="1130"/>
    <x v="1130"/>
    <b v="0"/>
    <n v="3"/>
    <b v="0"/>
    <x v="18"/>
    <n v="0"/>
    <n v="3.67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x v="1131"/>
    <x v="1131"/>
    <b v="0"/>
    <n v="0"/>
    <b v="0"/>
    <x v="18"/>
    <n v="0"/>
    <e v="#DIV/0!"/>
    <x v="6"/>
    <s v="mobile games"/>
    <x v="1131"/>
    <x v="0"/>
  </r>
  <r>
    <n v="1132"/>
    <s v="One"/>
    <s v="One is a simple mobile game about exploring the connections between all living things. Featuring hand-painted art."/>
    <x v="3"/>
    <x v="794"/>
    <x v="2"/>
    <s v="CA"/>
    <s v="CAD"/>
    <x v="1132"/>
    <x v="1132"/>
    <b v="0"/>
    <n v="13"/>
    <b v="0"/>
    <x v="18"/>
    <n v="14"/>
    <n v="110.62"/>
    <x v="6"/>
    <s v="mobile games"/>
    <x v="1132"/>
    <x v="0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x v="1133"/>
    <x v="1133"/>
    <b v="0"/>
    <n v="1"/>
    <b v="0"/>
    <x v="18"/>
    <n v="1"/>
    <n v="20"/>
    <x v="6"/>
    <s v="mobile games"/>
    <x v="1133"/>
    <x v="0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x v="1134"/>
    <x v="1134"/>
    <b v="0"/>
    <n v="1"/>
    <b v="0"/>
    <x v="18"/>
    <n v="0"/>
    <n v="1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x v="1135"/>
    <x v="1135"/>
    <b v="0"/>
    <n v="1"/>
    <b v="0"/>
    <x v="18"/>
    <n v="5"/>
    <n v="50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x v="1136"/>
    <x v="1136"/>
    <b v="0"/>
    <n v="6"/>
    <b v="0"/>
    <x v="18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x v="1137"/>
    <x v="1137"/>
    <b v="0"/>
    <n v="39"/>
    <b v="0"/>
    <x v="18"/>
    <n v="40"/>
    <n v="253.21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x v="1138"/>
    <x v="1138"/>
    <b v="0"/>
    <n v="4"/>
    <b v="0"/>
    <x v="18"/>
    <n v="0"/>
    <n v="31.25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x v="1139"/>
    <x v="1139"/>
    <b v="0"/>
    <n v="1"/>
    <b v="0"/>
    <x v="18"/>
    <n v="0"/>
    <n v="5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x v="1140"/>
    <x v="1140"/>
    <b v="0"/>
    <n v="0"/>
    <b v="0"/>
    <x v="18"/>
    <n v="0"/>
    <e v="#DIV/0!"/>
    <x v="6"/>
    <s v="mobile games"/>
    <x v="1140"/>
    <x v="0"/>
  </r>
  <r>
    <n v="1141"/>
    <s v="Arena Z - Zombie Survival"/>
    <s v="I think this will be a great game!"/>
    <x v="2"/>
    <x v="117"/>
    <x v="2"/>
    <s v="DE"/>
    <s v="EUR"/>
    <x v="1141"/>
    <x v="1141"/>
    <b v="0"/>
    <n v="0"/>
    <b v="0"/>
    <x v="18"/>
    <n v="0"/>
    <e v="#DIV/0!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x v="1142"/>
    <x v="1142"/>
    <b v="0"/>
    <n v="0"/>
    <b v="0"/>
    <x v="18"/>
    <n v="0"/>
    <e v="#DIV/0!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x v="1143"/>
    <x v="1143"/>
    <b v="0"/>
    <n v="8"/>
    <b v="0"/>
    <x v="18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x v="1144"/>
    <x v="1144"/>
    <b v="0"/>
    <n v="0"/>
    <b v="0"/>
    <x v="19"/>
    <n v="0"/>
    <e v="#DIV/0!"/>
    <x v="7"/>
    <s v="food trucks"/>
    <x v="1144"/>
    <x v="0"/>
  </r>
  <r>
    <n v="1145"/>
    <s v="A FORK IN THE ROAD food truck"/>
    <s v="Emphasizing locally and responsibly raised ingredients, serving delicious food! I need your help."/>
    <x v="58"/>
    <x v="173"/>
    <x v="2"/>
    <s v="US"/>
    <s v="USD"/>
    <x v="1145"/>
    <x v="1145"/>
    <b v="0"/>
    <n v="1"/>
    <b v="0"/>
    <x v="19"/>
    <n v="0"/>
    <n v="100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x v="1146"/>
    <x v="1146"/>
    <b v="0"/>
    <n v="12"/>
    <b v="0"/>
    <x v="19"/>
    <n v="9"/>
    <n v="44.17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x v="1147"/>
    <x v="1147"/>
    <b v="0"/>
    <n v="0"/>
    <b v="0"/>
    <x v="19"/>
    <n v="0"/>
    <e v="#DIV/0!"/>
    <x v="7"/>
    <s v="food trucks"/>
    <x v="1147"/>
    <x v="0"/>
  </r>
  <r>
    <n v="1148"/>
    <s v="Warren's / Adilyn's Rollin' Bistro"/>
    <s v="New local (Louisville, KY.) food truck with a refreshing spin on rolling kitchens."/>
    <x v="36"/>
    <x v="799"/>
    <x v="2"/>
    <s v="US"/>
    <s v="USD"/>
    <x v="1148"/>
    <x v="1148"/>
    <b v="0"/>
    <n v="3"/>
    <b v="0"/>
    <x v="19"/>
    <n v="0"/>
    <n v="24.33"/>
    <x v="7"/>
    <s v="food trucks"/>
    <x v="1148"/>
    <x v="0"/>
  </r>
  <r>
    <n v="1149"/>
    <s v="The Floridian Food Truck"/>
    <s v="Bringing culturally diverse Floridian cuisine to the people!"/>
    <x v="63"/>
    <x v="735"/>
    <x v="2"/>
    <s v="US"/>
    <s v="USD"/>
    <x v="1149"/>
    <x v="1149"/>
    <b v="0"/>
    <n v="2"/>
    <b v="0"/>
    <x v="19"/>
    <n v="0"/>
    <n v="37.5"/>
    <x v="7"/>
    <s v="food trucks"/>
    <x v="1149"/>
    <x v="0"/>
  </r>
  <r>
    <n v="1150"/>
    <s v="Chef Po's Food Truck"/>
    <s v="Bringing delicious authentic and fusion Taiwanese Food to the West Coast."/>
    <x v="30"/>
    <x v="800"/>
    <x v="2"/>
    <s v="US"/>
    <s v="USD"/>
    <x v="1150"/>
    <x v="1150"/>
    <b v="0"/>
    <n v="6"/>
    <b v="0"/>
    <x v="19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x v="1151"/>
    <x v="1151"/>
    <b v="0"/>
    <n v="0"/>
    <b v="0"/>
    <x v="19"/>
    <n v="0"/>
    <e v="#DIV/0!"/>
    <x v="7"/>
    <s v="food trucks"/>
    <x v="1151"/>
    <x v="0"/>
  </r>
  <r>
    <n v="1152"/>
    <s v="Peruvian King Food Truck"/>
    <s v="Peruvian food truck with an LA twist."/>
    <x v="194"/>
    <x v="608"/>
    <x v="2"/>
    <s v="US"/>
    <s v="USD"/>
    <x v="1152"/>
    <x v="1152"/>
    <b v="0"/>
    <n v="15"/>
    <b v="0"/>
    <x v="19"/>
    <n v="6"/>
    <n v="60.73"/>
    <x v="7"/>
    <s v="food trucks"/>
    <x v="1152"/>
    <x v="0"/>
  </r>
  <r>
    <n v="1153"/>
    <s v="The Cold Spot Mobile Trailer"/>
    <s v="A mobile concession trailer for snow cones, ice cream, smoothies and more"/>
    <x v="6"/>
    <x v="155"/>
    <x v="2"/>
    <s v="US"/>
    <s v="USD"/>
    <x v="1153"/>
    <x v="1153"/>
    <b v="0"/>
    <n v="1"/>
    <b v="0"/>
    <x v="19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x v="1154"/>
    <x v="1154"/>
    <b v="0"/>
    <n v="3"/>
    <b v="0"/>
    <x v="19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x v="1155"/>
    <x v="1155"/>
    <b v="0"/>
    <n v="8"/>
    <b v="0"/>
    <x v="19"/>
    <n v="1"/>
    <n v="23.5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x v="1156"/>
    <x v="1156"/>
    <b v="0"/>
    <n v="0"/>
    <b v="0"/>
    <x v="19"/>
    <n v="0"/>
    <e v="#DIV/0!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x v="1157"/>
    <x v="1157"/>
    <b v="0"/>
    <n v="3"/>
    <b v="0"/>
    <x v="19"/>
    <n v="2"/>
    <n v="50.33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x v="1158"/>
    <x v="1158"/>
    <b v="0"/>
    <n v="3"/>
    <b v="0"/>
    <x v="19"/>
    <n v="0"/>
    <n v="11.67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x v="1159"/>
    <x v="1159"/>
    <b v="0"/>
    <n v="0"/>
    <b v="0"/>
    <x v="19"/>
    <n v="0"/>
    <e v="#DIV/0!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x v="1160"/>
    <x v="1160"/>
    <b v="0"/>
    <n v="19"/>
    <b v="0"/>
    <x v="19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x v="1161"/>
    <x v="1161"/>
    <b v="0"/>
    <n v="0"/>
    <b v="0"/>
    <x v="19"/>
    <n v="0"/>
    <e v="#DIV/0!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x v="1162"/>
    <x v="1162"/>
    <b v="0"/>
    <n v="2"/>
    <b v="0"/>
    <x v="19"/>
    <n v="0"/>
    <n v="17.5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x v="1163"/>
    <x v="1163"/>
    <b v="0"/>
    <n v="0"/>
    <b v="0"/>
    <x v="19"/>
    <n v="0"/>
    <e v="#DIV/0!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x v="1164"/>
    <x v="1164"/>
    <b v="0"/>
    <n v="0"/>
    <b v="0"/>
    <x v="19"/>
    <n v="0"/>
    <e v="#DIV/0!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x v="1165"/>
    <x v="1165"/>
    <b v="0"/>
    <n v="25"/>
    <b v="0"/>
    <x v="19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x v="1166"/>
    <x v="1166"/>
    <b v="0"/>
    <n v="8"/>
    <b v="0"/>
    <x v="19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x v="1167"/>
    <x v="1167"/>
    <b v="0"/>
    <n v="16"/>
    <b v="0"/>
    <x v="19"/>
    <n v="2"/>
    <n v="61.19"/>
    <x v="7"/>
    <s v="food trucks"/>
    <x v="1167"/>
    <x v="0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x v="1168"/>
    <x v="1168"/>
    <b v="0"/>
    <n v="3"/>
    <b v="0"/>
    <x v="19"/>
    <n v="6"/>
    <n v="340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x v="1169"/>
    <x v="1169"/>
    <b v="0"/>
    <n v="3"/>
    <b v="0"/>
    <x v="19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x v="1170"/>
    <x v="1170"/>
    <b v="0"/>
    <n v="2"/>
    <b v="0"/>
    <x v="19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x v="31"/>
    <x v="379"/>
    <x v="2"/>
    <s v="US"/>
    <s v="USD"/>
    <x v="1171"/>
    <x v="1171"/>
    <b v="0"/>
    <n v="1"/>
    <b v="0"/>
    <x v="19"/>
    <n v="0"/>
    <n v="25"/>
    <x v="7"/>
    <s v="food trucks"/>
    <x v="1171"/>
    <x v="0"/>
  </r>
  <r>
    <n v="1172"/>
    <s v="let your dayz take you to the dogs."/>
    <s v="Bringing YOUR favorite dog recipes to the streets."/>
    <x v="7"/>
    <x v="117"/>
    <x v="2"/>
    <s v="US"/>
    <s v="USD"/>
    <x v="1172"/>
    <x v="1172"/>
    <b v="0"/>
    <n v="0"/>
    <b v="0"/>
    <x v="19"/>
    <n v="0"/>
    <e v="#DIV/0!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x v="1173"/>
    <x v="1173"/>
    <b v="0"/>
    <n v="1"/>
    <b v="0"/>
    <x v="19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x v="1174"/>
    <x v="1174"/>
    <b v="0"/>
    <n v="19"/>
    <b v="0"/>
    <x v="19"/>
    <n v="6"/>
    <n v="46.63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x v="1175"/>
    <x v="1175"/>
    <b v="0"/>
    <n v="9"/>
    <b v="0"/>
    <x v="19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x v="1176"/>
    <x v="1176"/>
    <b v="0"/>
    <n v="1"/>
    <b v="0"/>
    <x v="19"/>
    <n v="0"/>
    <n v="10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x v="1177"/>
    <x v="1177"/>
    <b v="0"/>
    <n v="0"/>
    <b v="0"/>
    <x v="19"/>
    <n v="0"/>
    <e v="#DIV/0!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x v="1178"/>
    <x v="1178"/>
    <b v="0"/>
    <n v="1"/>
    <b v="0"/>
    <x v="19"/>
    <n v="0"/>
    <n v="5"/>
    <x v="7"/>
    <s v="food trucks"/>
    <x v="1178"/>
    <x v="0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x v="1179"/>
    <x v="1179"/>
    <b v="0"/>
    <n v="5"/>
    <b v="0"/>
    <x v="19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x v="1180"/>
    <x v="1180"/>
    <b v="0"/>
    <n v="85"/>
    <b v="0"/>
    <x v="19"/>
    <n v="12"/>
    <n v="69.12"/>
    <x v="7"/>
    <s v="food trucks"/>
    <x v="1180"/>
    <x v="0"/>
  </r>
  <r>
    <n v="1181"/>
    <s v="Gringo Loco Tacos Food Truck"/>
    <s v="Bringing the best tacos to the streets of Chicago!"/>
    <x v="63"/>
    <x v="460"/>
    <x v="2"/>
    <s v="US"/>
    <s v="USD"/>
    <x v="1181"/>
    <x v="1181"/>
    <b v="0"/>
    <n v="3"/>
    <b v="0"/>
    <x v="19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x v="1182"/>
    <x v="1182"/>
    <b v="0"/>
    <n v="4"/>
    <b v="0"/>
    <x v="19"/>
    <n v="4"/>
    <n v="10.5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x v="1183"/>
    <x v="1183"/>
    <b v="0"/>
    <n v="3"/>
    <b v="0"/>
    <x v="19"/>
    <n v="4"/>
    <n v="33.33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x v="1184"/>
    <x v="1184"/>
    <b v="0"/>
    <n v="375"/>
    <b v="1"/>
    <x v="20"/>
    <n v="105"/>
    <n v="61.56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x v="1185"/>
    <x v="1185"/>
    <b v="0"/>
    <n v="111"/>
    <b v="1"/>
    <x v="20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x v="1186"/>
    <x v="1186"/>
    <b v="0"/>
    <n v="123"/>
    <b v="1"/>
    <x v="20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x v="1187"/>
    <x v="1187"/>
    <b v="0"/>
    <n v="70"/>
    <b v="1"/>
    <x v="20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x v="13"/>
    <x v="728"/>
    <x v="0"/>
    <s v="CA"/>
    <s v="CAD"/>
    <x v="1188"/>
    <x v="1188"/>
    <b v="0"/>
    <n v="85"/>
    <b v="1"/>
    <x v="20"/>
    <n v="161"/>
    <n v="37.78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x v="1189"/>
    <x v="1189"/>
    <b v="0"/>
    <n v="86"/>
    <b v="1"/>
    <x v="20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x v="1190"/>
    <x v="1190"/>
    <b v="0"/>
    <n v="13"/>
    <b v="1"/>
    <x v="20"/>
    <n v="135"/>
    <n v="51.92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x v="1191"/>
    <x v="1191"/>
    <b v="0"/>
    <n v="33"/>
    <b v="1"/>
    <x v="20"/>
    <n v="109"/>
    <n v="89.24"/>
    <x v="8"/>
    <s v="photobooks"/>
    <x v="1191"/>
    <x v="0"/>
  </r>
  <r>
    <n v="1192"/>
    <s v="Other Worlds - A Make 100 Project"/>
    <s v="A macro landscape photography art book &amp; limited edition prints. A Make 100 project."/>
    <x v="213"/>
    <x v="817"/>
    <x v="0"/>
    <s v="GB"/>
    <s v="GBP"/>
    <x v="1192"/>
    <x v="1192"/>
    <b v="0"/>
    <n v="15"/>
    <b v="1"/>
    <x v="20"/>
    <n v="290"/>
    <n v="19.329999999999998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x v="1193"/>
    <x v="1193"/>
    <b v="0"/>
    <n v="273"/>
    <b v="1"/>
    <x v="20"/>
    <n v="104"/>
    <n v="79.97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x v="1194"/>
    <x v="1194"/>
    <b v="0"/>
    <n v="714"/>
    <b v="1"/>
    <x v="20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x v="1195"/>
    <x v="1195"/>
    <b v="0"/>
    <n v="170"/>
    <b v="1"/>
    <x v="20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x v="1196"/>
    <x v="1196"/>
    <b v="0"/>
    <n v="512"/>
    <b v="1"/>
    <x v="20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x v="1197"/>
    <x v="1197"/>
    <b v="0"/>
    <n v="314"/>
    <b v="1"/>
    <x v="20"/>
    <n v="253"/>
    <n v="121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x v="1198"/>
    <x v="1198"/>
    <b v="0"/>
    <n v="167"/>
    <b v="1"/>
    <x v="20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x v="1199"/>
    <x v="1199"/>
    <b v="0"/>
    <n v="9"/>
    <b v="1"/>
    <x v="20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x v="1200"/>
    <x v="1200"/>
    <b v="0"/>
    <n v="103"/>
    <b v="1"/>
    <x v="20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x v="1201"/>
    <x v="1201"/>
    <b v="0"/>
    <n v="111"/>
    <b v="1"/>
    <x v="20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x v="1202"/>
    <x v="1202"/>
    <b v="0"/>
    <n v="271"/>
    <b v="1"/>
    <x v="20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x v="1203"/>
    <x v="1203"/>
    <b v="0"/>
    <n v="101"/>
    <b v="1"/>
    <x v="20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x v="1204"/>
    <x v="1204"/>
    <b v="0"/>
    <n v="57"/>
    <b v="1"/>
    <x v="20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x v="1205"/>
    <x v="1205"/>
    <b v="0"/>
    <n v="62"/>
    <b v="1"/>
    <x v="20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x v="1206"/>
    <x v="1206"/>
    <b v="0"/>
    <n v="32"/>
    <b v="1"/>
    <x v="20"/>
    <n v="115"/>
    <n v="32.340000000000003"/>
    <x v="8"/>
    <s v="photobooks"/>
    <x v="1206"/>
    <x v="0"/>
  </r>
  <r>
    <n v="1207"/>
    <s v="ITALIANA"/>
    <s v="A humanistic photo book about ancestral &amp; post-modern Italy."/>
    <x v="227"/>
    <x v="832"/>
    <x v="0"/>
    <s v="IT"/>
    <s v="EUR"/>
    <x v="1207"/>
    <x v="1207"/>
    <b v="0"/>
    <n v="141"/>
    <b v="1"/>
    <x v="20"/>
    <n v="104"/>
    <n v="123.38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x v="1208"/>
    <x v="1208"/>
    <b v="0"/>
    <n v="75"/>
    <b v="1"/>
    <x v="20"/>
    <n v="155"/>
    <n v="207.07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x v="1209"/>
    <x v="1209"/>
    <b v="0"/>
    <n v="46"/>
    <b v="1"/>
    <x v="20"/>
    <n v="106"/>
    <n v="138.26"/>
    <x v="8"/>
    <s v="photobooks"/>
    <x v="1209"/>
    <x v="0"/>
  </r>
  <r>
    <n v="1210"/>
    <s v="Det Andra GÃ¶teborg"/>
    <s v="En fotobok om livet i det enda andra GÃ¶teborg i vÃ¤rlden"/>
    <x v="22"/>
    <x v="835"/>
    <x v="0"/>
    <s v="SE"/>
    <s v="SEK"/>
    <x v="1210"/>
    <x v="1210"/>
    <b v="0"/>
    <n v="103"/>
    <b v="1"/>
    <x v="20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x v="1211"/>
    <x v="1211"/>
    <b v="0"/>
    <n v="6"/>
    <b v="1"/>
    <x v="20"/>
    <n v="101"/>
    <n v="168.5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x v="1212"/>
    <x v="1212"/>
    <b v="0"/>
    <n v="83"/>
    <b v="1"/>
    <x v="20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x v="1213"/>
    <x v="1213"/>
    <b v="0"/>
    <n v="108"/>
    <b v="1"/>
    <x v="20"/>
    <n v="102"/>
    <n v="61.53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x v="1214"/>
    <x v="1214"/>
    <b v="0"/>
    <n v="25"/>
    <b v="1"/>
    <x v="20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x v="1215"/>
    <x v="1215"/>
    <b v="0"/>
    <n v="549"/>
    <b v="1"/>
    <x v="20"/>
    <n v="786"/>
    <n v="71.59"/>
    <x v="8"/>
    <s v="photobooks"/>
    <x v="1215"/>
    <x v="0"/>
  </r>
  <r>
    <n v="1216"/>
    <s v="In Training: a book of Bonsai photographs"/>
    <s v="A fine art photography book taking a new look at the art of bonsai."/>
    <x v="32"/>
    <x v="840"/>
    <x v="0"/>
    <s v="US"/>
    <s v="USD"/>
    <x v="1216"/>
    <x v="1216"/>
    <b v="0"/>
    <n v="222"/>
    <b v="1"/>
    <x v="20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x v="1217"/>
    <x v="1217"/>
    <b v="0"/>
    <n v="183"/>
    <b v="1"/>
    <x v="20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x v="1218"/>
    <x v="1218"/>
    <b v="0"/>
    <n v="89"/>
    <b v="1"/>
    <x v="20"/>
    <n v="172"/>
    <n v="174.21"/>
    <x v="8"/>
    <s v="photobooks"/>
    <x v="1218"/>
    <x v="0"/>
  </r>
  <r>
    <n v="1219"/>
    <s v="The Box"/>
    <s v="The Box is a fine art book of Ron Amato's innovative and seductive photography project."/>
    <x v="229"/>
    <x v="843"/>
    <x v="0"/>
    <s v="US"/>
    <s v="USD"/>
    <x v="1219"/>
    <x v="1219"/>
    <b v="0"/>
    <n v="253"/>
    <b v="1"/>
    <x v="20"/>
    <n v="159"/>
    <n v="102.86"/>
    <x v="8"/>
    <s v="photobooks"/>
    <x v="1219"/>
    <x v="0"/>
  </r>
  <r>
    <n v="1220"/>
    <s v="All The People"/>
    <s v="A beautiful photo art book of portraits and conversations with people that may expand your idea of gender."/>
    <x v="36"/>
    <x v="844"/>
    <x v="0"/>
    <s v="DE"/>
    <s v="EUR"/>
    <x v="1220"/>
    <x v="1220"/>
    <b v="0"/>
    <n v="140"/>
    <b v="1"/>
    <x v="20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x v="1221"/>
    <x v="1221"/>
    <b v="0"/>
    <n v="103"/>
    <b v="1"/>
    <x v="20"/>
    <n v="111"/>
    <n v="23.8"/>
    <x v="8"/>
    <s v="photobooks"/>
    <x v="1221"/>
    <x v="0"/>
  </r>
  <r>
    <n v="1222"/>
    <s v="Project Pilgrim"/>
    <s v="Project Pilgrim is my effort to work towards normalizing mental health."/>
    <x v="23"/>
    <x v="846"/>
    <x v="0"/>
    <s v="CA"/>
    <s v="CAD"/>
    <x v="1222"/>
    <x v="1222"/>
    <b v="0"/>
    <n v="138"/>
    <b v="1"/>
    <x v="20"/>
    <n v="280"/>
    <n v="81.27"/>
    <x v="8"/>
    <s v="photobooks"/>
    <x v="1222"/>
    <x v="0"/>
  </r>
  <r>
    <n v="1223"/>
    <s v="YOSEMITE PEOPLE"/>
    <s v="A photography book focusing on the people rather than the nature at Yosemite National Park."/>
    <x v="230"/>
    <x v="847"/>
    <x v="0"/>
    <s v="US"/>
    <s v="USD"/>
    <x v="1223"/>
    <x v="1223"/>
    <b v="0"/>
    <n v="191"/>
    <b v="1"/>
    <x v="20"/>
    <n v="112"/>
    <n v="116.21"/>
    <x v="8"/>
    <s v="photobooks"/>
    <x v="1223"/>
    <x v="0"/>
  </r>
  <r>
    <n v="1224"/>
    <s v="&quot;I Dreamed Last Night&quot; Album (Canceled)"/>
    <s v="Modern Celtic influenced CD.  Help me finish what I started before the stroke."/>
    <x v="36"/>
    <x v="848"/>
    <x v="1"/>
    <s v="US"/>
    <s v="USD"/>
    <x v="1224"/>
    <x v="1224"/>
    <b v="0"/>
    <n v="18"/>
    <b v="0"/>
    <x v="21"/>
    <n v="7"/>
    <n v="58.89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x v="1225"/>
    <x v="1225"/>
    <b v="0"/>
    <n v="3"/>
    <b v="0"/>
    <x v="21"/>
    <n v="4"/>
    <n v="44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x v="1226"/>
    <x v="1226"/>
    <b v="0"/>
    <n v="40"/>
    <b v="0"/>
    <x v="21"/>
    <n v="4"/>
    <n v="48.43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x v="1227"/>
    <x v="1227"/>
    <b v="0"/>
    <n v="0"/>
    <b v="0"/>
    <x v="21"/>
    <n v="0"/>
    <e v="#DIV/0!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x v="1228"/>
    <x v="1228"/>
    <b v="0"/>
    <n v="24"/>
    <b v="0"/>
    <x v="21"/>
    <n v="29"/>
    <n v="61.04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x v="1229"/>
    <x v="1229"/>
    <b v="0"/>
    <n v="1"/>
    <b v="0"/>
    <x v="21"/>
    <n v="1"/>
    <n v="25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x v="1230"/>
    <x v="1230"/>
    <b v="0"/>
    <n v="0"/>
    <b v="0"/>
    <x v="21"/>
    <n v="0"/>
    <e v="#DIV/0!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x v="1231"/>
    <x v="1231"/>
    <b v="0"/>
    <n v="0"/>
    <b v="0"/>
    <x v="21"/>
    <n v="0"/>
    <e v="#DIV/0!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x v="1232"/>
    <x v="1232"/>
    <b v="0"/>
    <n v="1"/>
    <b v="0"/>
    <x v="21"/>
    <n v="1"/>
    <n v="40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x v="1233"/>
    <x v="1233"/>
    <b v="0"/>
    <n v="6"/>
    <b v="0"/>
    <x v="21"/>
    <n v="12"/>
    <n v="19.329999999999998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x v="1234"/>
    <x v="1234"/>
    <b v="0"/>
    <n v="0"/>
    <b v="0"/>
    <x v="21"/>
    <n v="0"/>
    <e v="#DIV/0!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x v="1235"/>
    <x v="1235"/>
    <b v="0"/>
    <n v="6"/>
    <b v="0"/>
    <x v="21"/>
    <n v="3"/>
    <n v="35"/>
    <x v="4"/>
    <s v="world music"/>
    <x v="1235"/>
    <x v="0"/>
  </r>
  <r>
    <n v="1236"/>
    <s v="&quot;Volando&quot; CD Release (Canceled)"/>
    <s v="Raising money to give the musicians their due."/>
    <x v="30"/>
    <x v="117"/>
    <x v="1"/>
    <s v="US"/>
    <s v="USD"/>
    <x v="1236"/>
    <x v="1236"/>
    <b v="0"/>
    <n v="0"/>
    <b v="0"/>
    <x v="21"/>
    <n v="0"/>
    <e v="#DIV/0!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x v="1237"/>
    <x v="1237"/>
    <b v="0"/>
    <n v="0"/>
    <b v="0"/>
    <x v="21"/>
    <n v="0"/>
    <e v="#DIV/0!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x v="1238"/>
    <x v="1238"/>
    <b v="0"/>
    <n v="3"/>
    <b v="0"/>
    <x v="21"/>
    <n v="18"/>
    <n v="59.33"/>
    <x v="4"/>
    <s v="world music"/>
    <x v="1238"/>
    <x v="0"/>
  </r>
  <r>
    <n v="1239"/>
    <s v="Help Calmenco! finance new CD and Tour (Canceled)"/>
    <s v="Please consider helping us with our new CD and Riverdance Tour"/>
    <x v="30"/>
    <x v="117"/>
    <x v="1"/>
    <s v="US"/>
    <s v="USD"/>
    <x v="1239"/>
    <x v="1239"/>
    <b v="0"/>
    <n v="0"/>
    <b v="0"/>
    <x v="21"/>
    <n v="0"/>
    <e v="#DIV/0!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x v="1240"/>
    <x v="1240"/>
    <b v="0"/>
    <n v="8"/>
    <b v="0"/>
    <x v="21"/>
    <n v="3"/>
    <n v="30.13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x v="1241"/>
    <x v="1241"/>
    <b v="0"/>
    <n v="34"/>
    <b v="0"/>
    <x v="21"/>
    <n v="51"/>
    <n v="74.62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x v="1242"/>
    <x v="1242"/>
    <b v="0"/>
    <n v="1"/>
    <b v="0"/>
    <x v="21"/>
    <n v="1"/>
    <n v="5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x v="1243"/>
    <x v="1243"/>
    <b v="0"/>
    <n v="38"/>
    <b v="0"/>
    <x v="21"/>
    <n v="14"/>
    <n v="44.5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x v="1244"/>
    <x v="1244"/>
    <b v="1"/>
    <n v="45"/>
    <b v="1"/>
    <x v="11"/>
    <n v="104"/>
    <n v="46.13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x v="1245"/>
    <x v="1245"/>
    <b v="1"/>
    <n v="17"/>
    <b v="1"/>
    <x v="11"/>
    <n v="120"/>
    <n v="141.47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x v="1246"/>
    <x v="1246"/>
    <b v="1"/>
    <n v="31"/>
    <b v="1"/>
    <x v="11"/>
    <n v="117"/>
    <n v="75.48"/>
    <x v="4"/>
    <s v="rock"/>
    <x v="1246"/>
    <x v="0"/>
  </r>
  <r>
    <n v="1247"/>
    <s v="BRAIN DEAD to record debut EP with SLAYER producer!"/>
    <s v="BRAIN DEAD is going to record their debut EP and they need your help, Bozos!"/>
    <x v="8"/>
    <x v="860"/>
    <x v="0"/>
    <s v="US"/>
    <s v="USD"/>
    <x v="1247"/>
    <x v="1247"/>
    <b v="1"/>
    <n v="50"/>
    <b v="1"/>
    <x v="11"/>
    <n v="122"/>
    <n v="85.5"/>
    <x v="4"/>
    <s v="rock"/>
    <x v="1247"/>
    <x v="0"/>
  </r>
  <r>
    <n v="1248"/>
    <s v="The Vandies // Full length album!"/>
    <s v="The Vandies make pop rock in glorious Portland, Oregon. Help us fund our first full length album!"/>
    <x v="30"/>
    <x v="861"/>
    <x v="0"/>
    <s v="US"/>
    <s v="USD"/>
    <x v="1248"/>
    <x v="1248"/>
    <b v="1"/>
    <n v="59"/>
    <b v="1"/>
    <x v="11"/>
    <n v="152"/>
    <n v="64.25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x v="1249"/>
    <x v="1249"/>
    <b v="1"/>
    <n v="81"/>
    <b v="1"/>
    <x v="11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x v="1250"/>
    <x v="1250"/>
    <b v="1"/>
    <n v="508"/>
    <b v="1"/>
    <x v="11"/>
    <n v="200"/>
    <n v="118.2"/>
    <x v="4"/>
    <s v="rock"/>
    <x v="1250"/>
    <x v="0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x v="1251"/>
    <x v="1251"/>
    <b v="1"/>
    <n v="74"/>
    <b v="1"/>
    <x v="11"/>
    <n v="102"/>
    <n v="82.54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x v="1252"/>
    <x v="1252"/>
    <b v="1"/>
    <n v="141"/>
    <b v="1"/>
    <x v="11"/>
    <n v="138"/>
    <n v="34.17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x v="1253"/>
    <x v="1253"/>
    <b v="1"/>
    <n v="711"/>
    <b v="1"/>
    <x v="11"/>
    <n v="303833"/>
    <n v="42.73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x v="1254"/>
    <x v="1254"/>
    <b v="1"/>
    <n v="141"/>
    <b v="1"/>
    <x v="11"/>
    <n v="199"/>
    <n v="94.49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x v="1255"/>
    <x v="1255"/>
    <b v="1"/>
    <n v="109"/>
    <b v="1"/>
    <x v="11"/>
    <n v="202"/>
    <n v="55.7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x v="1256"/>
    <x v="1256"/>
    <b v="1"/>
    <n v="361"/>
    <b v="1"/>
    <x v="11"/>
    <n v="118"/>
    <n v="98.03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x v="1257"/>
    <x v="1257"/>
    <b v="1"/>
    <n v="176"/>
    <b v="1"/>
    <x v="11"/>
    <n v="295"/>
    <n v="92.1"/>
    <x v="4"/>
    <s v="rock"/>
    <x v="1257"/>
    <x v="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x v="1258"/>
    <x v="1258"/>
    <b v="1"/>
    <n v="670"/>
    <b v="1"/>
    <x v="11"/>
    <n v="213"/>
    <n v="38.18"/>
    <x v="4"/>
    <s v="rock"/>
    <x v="1258"/>
    <x v="0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x v="1259"/>
    <x v="1259"/>
    <b v="1"/>
    <n v="96"/>
    <b v="1"/>
    <x v="11"/>
    <n v="104"/>
    <n v="27.15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x v="1260"/>
    <x v="1260"/>
    <b v="1"/>
    <n v="74"/>
    <b v="1"/>
    <x v="11"/>
    <n v="114"/>
    <n v="50.69"/>
    <x v="4"/>
    <s v="rock"/>
    <x v="1260"/>
    <x v="0"/>
  </r>
  <r>
    <n v="1261"/>
    <s v="The Puget EP's Vinyl Release"/>
    <s v="We just recorded a stellar EP and we're trying to put it out on vinyl.  Can you help these punx out?"/>
    <x v="13"/>
    <x v="874"/>
    <x v="0"/>
    <s v="US"/>
    <s v="USD"/>
    <x v="1261"/>
    <x v="1261"/>
    <b v="1"/>
    <n v="52"/>
    <b v="1"/>
    <x v="11"/>
    <n v="101"/>
    <n v="38.94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x v="1262"/>
    <x v="1262"/>
    <b v="1"/>
    <n v="105"/>
    <b v="1"/>
    <x v="11"/>
    <n v="125"/>
    <n v="77.64"/>
    <x v="4"/>
    <s v="rock"/>
    <x v="1262"/>
    <x v="0"/>
  </r>
  <r>
    <n v="1263"/>
    <s v="New Tropic Bombs EP ~ &quot;Return to Bomber Bay&quot;"/>
    <s v="A fresh batch of chaos from Toledo, Ohio's reggae-rockers, Tropic Bombs!"/>
    <x v="15"/>
    <x v="137"/>
    <x v="0"/>
    <s v="US"/>
    <s v="USD"/>
    <x v="1263"/>
    <x v="1263"/>
    <b v="1"/>
    <n v="41"/>
    <b v="1"/>
    <x v="11"/>
    <n v="119"/>
    <n v="43.54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x v="1264"/>
    <x v="1264"/>
    <b v="1"/>
    <n v="34"/>
    <b v="1"/>
    <x v="11"/>
    <n v="166"/>
    <n v="31.82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x v="1265"/>
    <x v="1265"/>
    <b v="1"/>
    <n v="66"/>
    <b v="1"/>
    <x v="11"/>
    <n v="119"/>
    <n v="63.18"/>
    <x v="4"/>
    <s v="rock"/>
    <x v="1265"/>
    <x v="0"/>
  </r>
  <r>
    <n v="1266"/>
    <s v="Sensory Station's First EP"/>
    <s v="We are looking to record our first EP produced by Aaron Harris (ISIS/Palms) at Studio West."/>
    <x v="196"/>
    <x v="878"/>
    <x v="0"/>
    <s v="US"/>
    <s v="USD"/>
    <x v="1266"/>
    <x v="1266"/>
    <b v="1"/>
    <n v="50"/>
    <b v="1"/>
    <x v="11"/>
    <n v="100"/>
    <n v="190.9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x v="1267"/>
    <x v="1267"/>
    <b v="1"/>
    <n v="159"/>
    <b v="1"/>
    <x v="11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x v="1268"/>
    <x v="1268"/>
    <b v="1"/>
    <n v="182"/>
    <b v="1"/>
    <x v="11"/>
    <n v="117"/>
    <n v="76.92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x v="1269"/>
    <x v="1269"/>
    <b v="1"/>
    <n v="206"/>
    <b v="1"/>
    <x v="11"/>
    <n v="109"/>
    <n v="99.16"/>
    <x v="4"/>
    <s v="rock"/>
    <x v="1269"/>
    <x v="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x v="1270"/>
    <x v="1270"/>
    <b v="1"/>
    <n v="169"/>
    <b v="1"/>
    <x v="11"/>
    <n v="115"/>
    <n v="67.88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x v="1271"/>
    <x v="1271"/>
    <b v="1"/>
    <n v="31"/>
    <b v="1"/>
    <x v="11"/>
    <n v="102"/>
    <n v="246.29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x v="1272"/>
    <x v="1272"/>
    <b v="1"/>
    <n v="28"/>
    <b v="1"/>
    <x v="11"/>
    <n v="106"/>
    <n v="189.29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x v="1273"/>
    <x v="1273"/>
    <b v="1"/>
    <n v="54"/>
    <b v="1"/>
    <x v="11"/>
    <n v="104"/>
    <n v="76.67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x v="1274"/>
    <x v="1274"/>
    <b v="1"/>
    <n v="467"/>
    <b v="1"/>
    <x v="11"/>
    <n v="155"/>
    <n v="82.96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x v="1275"/>
    <x v="1275"/>
    <b v="1"/>
    <n v="389"/>
    <b v="1"/>
    <x v="11"/>
    <n v="162"/>
    <n v="62.52"/>
    <x v="4"/>
    <s v="rock"/>
    <x v="1275"/>
    <x v="0"/>
  </r>
  <r>
    <n v="1276"/>
    <s v="MR. DREAM GOES TO JAIL"/>
    <s v="Sponsor this Brooklyn punk band's debut seven-inch, MR. DREAM GOES TO JAIL."/>
    <x v="9"/>
    <x v="887"/>
    <x v="0"/>
    <s v="US"/>
    <s v="USD"/>
    <x v="1276"/>
    <x v="1276"/>
    <b v="1"/>
    <n v="68"/>
    <b v="1"/>
    <x v="11"/>
    <n v="104"/>
    <n v="46.07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x v="1277"/>
    <x v="1277"/>
    <b v="1"/>
    <n v="413"/>
    <b v="1"/>
    <x v="11"/>
    <n v="106"/>
    <n v="38.54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x v="1278"/>
    <x v="1278"/>
    <b v="1"/>
    <n v="190"/>
    <b v="1"/>
    <x v="11"/>
    <n v="155"/>
    <n v="53.01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x v="1279"/>
    <x v="1279"/>
    <b v="1"/>
    <n v="189"/>
    <b v="1"/>
    <x v="11"/>
    <n v="111"/>
    <n v="73.36"/>
    <x v="4"/>
    <s v="rock"/>
    <x v="1279"/>
    <x v="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x v="1280"/>
    <x v="1280"/>
    <b v="1"/>
    <n v="130"/>
    <b v="1"/>
    <x v="11"/>
    <n v="111"/>
    <n v="127.98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x v="1281"/>
    <x v="1281"/>
    <b v="1"/>
    <n v="74"/>
    <b v="1"/>
    <x v="11"/>
    <n v="111"/>
    <n v="104.73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x v="1282"/>
    <x v="1282"/>
    <b v="1"/>
    <n v="274"/>
    <b v="1"/>
    <x v="11"/>
    <n v="124"/>
    <n v="67.67"/>
    <x v="4"/>
    <s v="rock"/>
    <x v="1282"/>
    <x v="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x v="1283"/>
    <x v="1283"/>
    <b v="1"/>
    <n v="22"/>
    <b v="1"/>
    <x v="11"/>
    <n v="211"/>
    <n v="95.93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x v="1284"/>
    <x v="1284"/>
    <b v="0"/>
    <n v="31"/>
    <b v="1"/>
    <x v="6"/>
    <n v="101"/>
    <n v="65.16"/>
    <x v="1"/>
    <s v="plays"/>
    <x v="1284"/>
    <x v="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x v="1285"/>
    <x v="1285"/>
    <b v="0"/>
    <n v="63"/>
    <b v="1"/>
    <x v="6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x v="1286"/>
    <x v="1286"/>
    <b v="0"/>
    <n v="20"/>
    <b v="1"/>
    <x v="6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x v="1287"/>
    <x v="1287"/>
    <b v="0"/>
    <n v="25"/>
    <b v="1"/>
    <x v="6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x v="1288"/>
    <x v="1288"/>
    <b v="0"/>
    <n v="61"/>
    <b v="1"/>
    <x v="6"/>
    <n v="100"/>
    <n v="65.87"/>
    <x v="1"/>
    <s v="plays"/>
    <x v="1288"/>
    <x v="0"/>
  </r>
  <r>
    <n v="1289"/>
    <s v="No Brains for Dinner"/>
    <s v="A chilling original Edwardian Comedy of errors and foolishness made for the Patrick Henry College stage."/>
    <x v="15"/>
    <x v="367"/>
    <x v="0"/>
    <s v="US"/>
    <s v="USD"/>
    <x v="1289"/>
    <x v="1289"/>
    <b v="0"/>
    <n v="52"/>
    <b v="1"/>
    <x v="6"/>
    <n v="125"/>
    <n v="36.08"/>
    <x v="1"/>
    <s v="plays"/>
    <x v="1289"/>
    <x v="0"/>
  </r>
  <r>
    <n v="1290"/>
    <s v="I Died... I Came Back, ... Whatever"/>
    <s v="Sometimes your Heart has to STOP for your Life to START."/>
    <x v="8"/>
    <x v="900"/>
    <x v="0"/>
    <s v="US"/>
    <s v="USD"/>
    <x v="1290"/>
    <x v="1290"/>
    <b v="0"/>
    <n v="86"/>
    <b v="1"/>
    <x v="6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x v="1291"/>
    <x v="1291"/>
    <b v="0"/>
    <n v="42"/>
    <b v="1"/>
    <x v="6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x v="1292"/>
    <x v="1292"/>
    <b v="0"/>
    <n v="52"/>
    <b v="1"/>
    <x v="6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x v="1293"/>
    <x v="1293"/>
    <b v="0"/>
    <n v="120"/>
    <b v="1"/>
    <x v="6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x v="1294"/>
    <x v="1294"/>
    <b v="0"/>
    <n v="22"/>
    <b v="1"/>
    <x v="6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x v="1295"/>
    <x v="1295"/>
    <b v="0"/>
    <n v="64"/>
    <b v="1"/>
    <x v="6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x v="1296"/>
    <x v="1296"/>
    <b v="0"/>
    <n v="23"/>
    <b v="1"/>
    <x v="6"/>
    <n v="141"/>
    <n v="52.17"/>
    <x v="1"/>
    <s v="plays"/>
    <x v="1296"/>
    <x v="0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x v="1297"/>
    <x v="1297"/>
    <b v="0"/>
    <n v="238"/>
    <b v="1"/>
    <x v="6"/>
    <n v="110"/>
    <n v="92.04"/>
    <x v="1"/>
    <s v="plays"/>
    <x v="1297"/>
    <x v="0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x v="1298"/>
    <x v="1298"/>
    <b v="0"/>
    <n v="33"/>
    <b v="1"/>
    <x v="6"/>
    <n v="105"/>
    <n v="63.42"/>
    <x v="1"/>
    <s v="plays"/>
    <x v="1298"/>
    <x v="0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x v="1299"/>
    <x v="1299"/>
    <b v="0"/>
    <n v="32"/>
    <b v="1"/>
    <x v="6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x v="1300"/>
    <x v="1300"/>
    <b v="0"/>
    <n v="24"/>
    <b v="1"/>
    <x v="6"/>
    <n v="135"/>
    <n v="168.75"/>
    <x v="1"/>
    <s v="plays"/>
    <x v="1300"/>
    <x v="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x v="1301"/>
    <x v="1301"/>
    <b v="0"/>
    <n v="29"/>
    <b v="1"/>
    <x v="6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x v="1302"/>
    <x v="1302"/>
    <b v="0"/>
    <n v="50"/>
    <b v="1"/>
    <x v="6"/>
    <n v="100"/>
    <n v="50"/>
    <x v="1"/>
    <s v="plays"/>
    <x v="1302"/>
    <x v="0"/>
  </r>
  <r>
    <n v="1303"/>
    <s v="Forward Arena Theatre Company: Summer Season"/>
    <s v="Groundbreaking queer theatre."/>
    <x v="8"/>
    <x v="912"/>
    <x v="0"/>
    <s v="GB"/>
    <s v="GBP"/>
    <x v="1303"/>
    <x v="1303"/>
    <b v="0"/>
    <n v="108"/>
    <b v="1"/>
    <x v="6"/>
    <n v="130"/>
    <n v="42.21"/>
    <x v="1"/>
    <s v="plays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x v="1304"/>
    <x v="1304"/>
    <b v="0"/>
    <n v="104"/>
    <b v="0"/>
    <x v="8"/>
    <n v="40"/>
    <n v="152.41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x v="1305"/>
    <x v="1305"/>
    <b v="0"/>
    <n v="86"/>
    <b v="0"/>
    <x v="8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x v="1306"/>
    <x v="1306"/>
    <b v="0"/>
    <n v="356"/>
    <b v="0"/>
    <x v="8"/>
    <n v="65"/>
    <n v="201.6"/>
    <x v="2"/>
    <s v="wearables"/>
    <x v="1306"/>
    <x v="0"/>
  </r>
  <r>
    <n v="1307"/>
    <s v="VR Card - Customized Virtual Reality Viewer (Canceled)"/>
    <s v="Get VR to Everyone with Mailable, Ready to Use Viewers"/>
    <x v="63"/>
    <x v="916"/>
    <x v="1"/>
    <s v="US"/>
    <s v="USD"/>
    <x v="1307"/>
    <x v="1307"/>
    <b v="0"/>
    <n v="45"/>
    <b v="0"/>
    <x v="8"/>
    <n v="12"/>
    <n v="127.93"/>
    <x v="2"/>
    <s v="wearables"/>
    <x v="1307"/>
    <x v="0"/>
  </r>
  <r>
    <n v="1308"/>
    <s v="Boost Band: Wristband Phone Charger (Canceled)"/>
    <s v="Boost Band, a wristband that charges any device"/>
    <x v="3"/>
    <x v="917"/>
    <x v="1"/>
    <s v="US"/>
    <s v="USD"/>
    <x v="1308"/>
    <x v="1308"/>
    <b v="0"/>
    <n v="38"/>
    <b v="0"/>
    <x v="8"/>
    <n v="11"/>
    <n v="29.89"/>
    <x v="2"/>
    <s v="wearables"/>
    <x v="1308"/>
    <x v="0"/>
  </r>
  <r>
    <n v="1309"/>
    <s v="CORE : Roam (Canceled)"/>
    <s v="Wicked fun and built for excitement, CORE is the safest and most versatile speaker you've ever worn."/>
    <x v="236"/>
    <x v="918"/>
    <x v="1"/>
    <s v="US"/>
    <s v="USD"/>
    <x v="1309"/>
    <x v="1309"/>
    <b v="0"/>
    <n v="35"/>
    <b v="0"/>
    <x v="8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x v="22"/>
    <x v="109"/>
    <x v="1"/>
    <s v="US"/>
    <s v="USD"/>
    <x v="1310"/>
    <x v="1310"/>
    <b v="0"/>
    <n v="24"/>
    <b v="0"/>
    <x v="8"/>
    <n v="16"/>
    <n v="129.16999999999999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x v="1311"/>
    <x v="1311"/>
    <b v="0"/>
    <n v="100"/>
    <b v="0"/>
    <x v="8"/>
    <n v="32"/>
    <n v="800.7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x v="1312"/>
    <x v="1312"/>
    <b v="0"/>
    <n v="1"/>
    <b v="0"/>
    <x v="8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x v="1313"/>
    <x v="1313"/>
    <b v="0"/>
    <n v="122"/>
    <b v="0"/>
    <x v="8"/>
    <n v="31"/>
    <n v="102.02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x v="1314"/>
    <x v="1314"/>
    <b v="0"/>
    <n v="11"/>
    <b v="0"/>
    <x v="8"/>
    <n v="1"/>
    <n v="184.36"/>
    <x v="2"/>
    <s v="wearables"/>
    <x v="1314"/>
    <x v="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x v="1315"/>
    <x v="1315"/>
    <b v="0"/>
    <n v="248"/>
    <b v="0"/>
    <x v="8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x v="1316"/>
    <x v="1316"/>
    <b v="0"/>
    <n v="1"/>
    <b v="0"/>
    <x v="8"/>
    <n v="0"/>
    <n v="1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x v="1317"/>
    <x v="1317"/>
    <b v="0"/>
    <n v="19"/>
    <b v="0"/>
    <x v="8"/>
    <n v="6"/>
    <n v="603.53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x v="1318"/>
    <x v="1318"/>
    <b v="0"/>
    <n v="135"/>
    <b v="0"/>
    <x v="8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x v="1319"/>
    <x v="1319"/>
    <b v="0"/>
    <n v="9"/>
    <b v="0"/>
    <x v="8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x v="1320"/>
    <x v="1320"/>
    <b v="0"/>
    <n v="3"/>
    <b v="0"/>
    <x v="8"/>
    <n v="1"/>
    <n v="167.67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x v="1321"/>
    <x v="1321"/>
    <b v="0"/>
    <n v="7"/>
    <b v="0"/>
    <x v="8"/>
    <n v="1"/>
    <n v="859.86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x v="1322"/>
    <x v="1322"/>
    <b v="0"/>
    <n v="4"/>
    <b v="0"/>
    <x v="8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x v="1323"/>
    <x v="1323"/>
    <b v="0"/>
    <n v="44"/>
    <b v="0"/>
    <x v="8"/>
    <n v="9"/>
    <n v="30.27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x v="1324"/>
    <x v="1324"/>
    <b v="0"/>
    <n v="90"/>
    <b v="0"/>
    <x v="8"/>
    <n v="10"/>
    <n v="54.67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x v="1325"/>
    <x v="1325"/>
    <b v="0"/>
    <n v="8"/>
    <b v="0"/>
    <x v="8"/>
    <n v="2"/>
    <n v="60.75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x v="1326"/>
    <x v="1326"/>
    <b v="0"/>
    <n v="11"/>
    <b v="0"/>
    <x v="8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x v="1327"/>
    <x v="1327"/>
    <b v="0"/>
    <n v="41"/>
    <b v="0"/>
    <x v="8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x v="1328"/>
    <x v="1328"/>
    <b v="0"/>
    <n v="15"/>
    <b v="0"/>
    <x v="8"/>
    <n v="2"/>
    <n v="116.53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x v="1329"/>
    <x v="1329"/>
    <b v="0"/>
    <n v="9"/>
    <b v="0"/>
    <x v="8"/>
    <n v="1"/>
    <n v="45.33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x v="1330"/>
    <x v="1330"/>
    <b v="0"/>
    <n v="50"/>
    <b v="0"/>
    <x v="8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x v="1331"/>
    <x v="1331"/>
    <b v="0"/>
    <n v="34"/>
    <b v="0"/>
    <x v="8"/>
    <n v="1"/>
    <n v="100.5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x v="1332"/>
    <x v="1332"/>
    <b v="0"/>
    <n v="0"/>
    <b v="0"/>
    <x v="8"/>
    <n v="0"/>
    <e v="#DIV/0!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x v="1333"/>
    <x v="1333"/>
    <b v="0"/>
    <n v="0"/>
    <b v="0"/>
    <x v="8"/>
    <n v="0"/>
    <e v="#DIV/0!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x v="1334"/>
    <x v="1334"/>
    <b v="0"/>
    <n v="276"/>
    <b v="0"/>
    <x v="8"/>
    <n v="11"/>
    <n v="51.82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x v="1335"/>
    <x v="1335"/>
    <b v="0"/>
    <n v="16"/>
    <b v="0"/>
    <x v="8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x v="1336"/>
    <x v="1336"/>
    <b v="0"/>
    <n v="224"/>
    <b v="0"/>
    <x v="8"/>
    <n v="85"/>
    <n v="379.23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x v="1337"/>
    <x v="1337"/>
    <b v="0"/>
    <n v="140"/>
    <b v="0"/>
    <x v="8"/>
    <n v="49"/>
    <n v="176.36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x v="1338"/>
    <x v="1338"/>
    <b v="0"/>
    <n v="15"/>
    <b v="0"/>
    <x v="8"/>
    <n v="3"/>
    <n v="66.069999999999993"/>
    <x v="2"/>
    <s v="wearables"/>
    <x v="1338"/>
    <x v="0"/>
  </r>
  <r>
    <n v="1339"/>
    <s v="Linkoo (Canceled)"/>
    <s v="World's Smallest customizable Phone &amp; GPS Watch for kids !"/>
    <x v="63"/>
    <x v="943"/>
    <x v="1"/>
    <s v="US"/>
    <s v="USD"/>
    <x v="1339"/>
    <x v="1339"/>
    <b v="0"/>
    <n v="37"/>
    <b v="0"/>
    <x v="8"/>
    <n v="7"/>
    <n v="89.65"/>
    <x v="2"/>
    <s v="wearables"/>
    <x v="1339"/>
    <x v="0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x v="1340"/>
    <x v="1340"/>
    <b v="0"/>
    <n v="0"/>
    <b v="0"/>
    <x v="8"/>
    <n v="0"/>
    <e v="#DIV/0!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x v="1341"/>
    <x v="1341"/>
    <b v="0"/>
    <n v="46"/>
    <b v="0"/>
    <x v="8"/>
    <n v="70"/>
    <n v="382.39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x v="1342"/>
    <x v="1342"/>
    <b v="0"/>
    <n v="1"/>
    <b v="0"/>
    <x v="8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x v="1343"/>
    <x v="1343"/>
    <b v="0"/>
    <n v="323"/>
    <b v="0"/>
    <x v="8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x v="1344"/>
    <x v="1344"/>
    <b v="0"/>
    <n v="139"/>
    <b v="1"/>
    <x v="9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x v="1345"/>
    <x v="1345"/>
    <b v="0"/>
    <n v="7"/>
    <b v="1"/>
    <x v="9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x v="1346"/>
    <x v="1346"/>
    <b v="0"/>
    <n v="149"/>
    <b v="1"/>
    <x v="9"/>
    <n v="147"/>
    <n v="48.45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x v="1347"/>
    <x v="1347"/>
    <b v="0"/>
    <n v="31"/>
    <b v="1"/>
    <x v="9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x v="1348"/>
    <x v="1348"/>
    <b v="0"/>
    <n v="26"/>
    <b v="1"/>
    <x v="9"/>
    <n v="102"/>
    <n v="230.19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x v="1349"/>
    <x v="1349"/>
    <b v="0"/>
    <n v="172"/>
    <b v="1"/>
    <x v="9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x v="1350"/>
    <x v="1350"/>
    <b v="0"/>
    <n v="78"/>
    <b v="1"/>
    <x v="9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x v="22"/>
    <x v="952"/>
    <x v="0"/>
    <s v="US"/>
    <s v="USD"/>
    <x v="1351"/>
    <x v="1351"/>
    <b v="0"/>
    <n v="120"/>
    <b v="1"/>
    <x v="9"/>
    <n v="101"/>
    <n v="168.78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x v="1352"/>
    <x v="1352"/>
    <b v="0"/>
    <n v="227"/>
    <b v="1"/>
    <x v="9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x v="1353"/>
    <x v="1353"/>
    <b v="0"/>
    <n v="42"/>
    <b v="1"/>
    <x v="9"/>
    <n v="134"/>
    <n v="31.81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x v="1354"/>
    <x v="1354"/>
    <b v="0"/>
    <n v="64"/>
    <b v="1"/>
    <x v="9"/>
    <n v="130"/>
    <n v="24.42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x v="1355"/>
    <x v="1355"/>
    <b v="0"/>
    <n v="121"/>
    <b v="1"/>
    <x v="9"/>
    <n v="123"/>
    <n v="25.35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x v="1356"/>
    <x v="1356"/>
    <b v="0"/>
    <n v="87"/>
    <b v="1"/>
    <x v="9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x v="1357"/>
    <x v="1357"/>
    <b v="0"/>
    <n v="65"/>
    <b v="1"/>
    <x v="9"/>
    <n v="125"/>
    <n v="38.549999999999997"/>
    <x v="3"/>
    <s v="nonfiction"/>
    <x v="1357"/>
    <x v="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x v="1358"/>
    <x v="1358"/>
    <b v="0"/>
    <n v="49"/>
    <b v="1"/>
    <x v="9"/>
    <n v="112"/>
    <n v="68.37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x v="1359"/>
    <x v="1359"/>
    <b v="0"/>
    <n v="19"/>
    <b v="1"/>
    <x v="9"/>
    <n v="116"/>
    <n v="40.21"/>
    <x v="3"/>
    <s v="nonfiction"/>
    <x v="1359"/>
    <x v="0"/>
  </r>
  <r>
    <n v="1360"/>
    <s v="So Bad, It's Good! - A Book of Bad Movies"/>
    <s v="So Bad, It's Good! is a guide to finding the best films for your bad movie night."/>
    <x v="15"/>
    <x v="961"/>
    <x v="0"/>
    <s v="US"/>
    <s v="USD"/>
    <x v="1360"/>
    <x v="1360"/>
    <b v="0"/>
    <n v="81"/>
    <b v="1"/>
    <x v="9"/>
    <n v="173"/>
    <n v="32.07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x v="1361"/>
    <x v="1361"/>
    <b v="0"/>
    <n v="264"/>
    <b v="1"/>
    <x v="9"/>
    <n v="126"/>
    <n v="28.63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x v="1362"/>
    <x v="1362"/>
    <b v="0"/>
    <n v="25"/>
    <b v="1"/>
    <x v="9"/>
    <n v="109"/>
    <n v="43.64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x v="1363"/>
    <x v="1363"/>
    <b v="0"/>
    <n v="5"/>
    <b v="1"/>
    <x v="9"/>
    <n v="100"/>
    <n v="40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x v="1364"/>
    <x v="1364"/>
    <b v="0"/>
    <n v="144"/>
    <b v="1"/>
    <x v="11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x v="1365"/>
    <x v="1365"/>
    <b v="0"/>
    <n v="92"/>
    <b v="1"/>
    <x v="11"/>
    <n v="100"/>
    <n v="81.739999999999995"/>
    <x v="4"/>
    <s v="rock"/>
    <x v="1365"/>
    <x v="0"/>
  </r>
  <r>
    <n v="1366"/>
    <s v="Kick It! A Tribute to the A.K.s"/>
    <s v="A musical memorial for Alexi Petersen."/>
    <x v="51"/>
    <x v="966"/>
    <x v="0"/>
    <s v="US"/>
    <s v="USD"/>
    <x v="1366"/>
    <x v="1366"/>
    <b v="0"/>
    <n v="147"/>
    <b v="1"/>
    <x v="11"/>
    <n v="126"/>
    <n v="64.540000000000006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x v="1367"/>
    <x v="1367"/>
    <b v="0"/>
    <n v="90"/>
    <b v="1"/>
    <x v="11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x v="1368"/>
    <x v="1368"/>
    <b v="0"/>
    <n v="87"/>
    <b v="1"/>
    <x v="11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x v="1369"/>
    <x v="1369"/>
    <b v="0"/>
    <n v="406"/>
    <b v="1"/>
    <x v="11"/>
    <n v="105"/>
    <n v="83.97"/>
    <x v="4"/>
    <s v="rock"/>
    <x v="1369"/>
    <x v="0"/>
  </r>
  <r>
    <n v="1370"/>
    <s v="Food On You presents Baby's First Parental Advisory"/>
    <s v="Songs about the first year of parenthood, often inappropriate for children"/>
    <x v="15"/>
    <x v="970"/>
    <x v="0"/>
    <s v="US"/>
    <s v="USD"/>
    <x v="1370"/>
    <x v="1370"/>
    <b v="0"/>
    <n v="20"/>
    <b v="1"/>
    <x v="11"/>
    <n v="104"/>
    <n v="77.75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x v="1371"/>
    <x v="1371"/>
    <b v="0"/>
    <n v="70"/>
    <b v="1"/>
    <x v="11"/>
    <n v="107"/>
    <n v="107.07"/>
    <x v="4"/>
    <s v="rock"/>
    <x v="1371"/>
    <x v="0"/>
  </r>
  <r>
    <n v="1372"/>
    <s v="Ted Lukas &amp; the Misled new CD - &quot;FEED&quot;"/>
    <s v="Please help us raise funds to press our new CD!"/>
    <x v="2"/>
    <x v="972"/>
    <x v="0"/>
    <s v="US"/>
    <s v="USD"/>
    <x v="1372"/>
    <x v="1372"/>
    <b v="0"/>
    <n v="16"/>
    <b v="1"/>
    <x v="11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x v="3"/>
    <x v="973"/>
    <x v="0"/>
    <s v="US"/>
    <s v="USD"/>
    <x v="1373"/>
    <x v="1373"/>
    <b v="0"/>
    <n v="52"/>
    <b v="1"/>
    <x v="11"/>
    <n v="105"/>
    <n v="201.94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x v="1374"/>
    <x v="1374"/>
    <b v="0"/>
    <n v="66"/>
    <b v="1"/>
    <x v="11"/>
    <n v="189"/>
    <n v="43.06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x v="1375"/>
    <x v="1375"/>
    <b v="0"/>
    <n v="109"/>
    <b v="1"/>
    <x v="11"/>
    <n v="171"/>
    <n v="62.87"/>
    <x v="4"/>
    <s v="rock"/>
    <x v="1375"/>
    <x v="0"/>
  </r>
  <r>
    <n v="1376"/>
    <s v="Dead Pirates / HIGHMARE LP 2nd pressing"/>
    <s v="Dead Pirates are planning a second pressing of HIGHMARE LP, who wants one ?"/>
    <x v="250"/>
    <x v="975"/>
    <x v="0"/>
    <s v="GB"/>
    <s v="GBP"/>
    <x v="1376"/>
    <x v="1376"/>
    <b v="0"/>
    <n v="168"/>
    <b v="1"/>
    <x v="11"/>
    <n v="252"/>
    <n v="55.61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x v="1377"/>
    <x v="1377"/>
    <b v="0"/>
    <n v="31"/>
    <b v="1"/>
    <x v="11"/>
    <n v="116"/>
    <n v="48.71"/>
    <x v="4"/>
    <s v="rock"/>
    <x v="1377"/>
    <x v="0"/>
  </r>
  <r>
    <n v="1378"/>
    <s v="SIX BY SEVEN"/>
    <s v="A psychedelic post rock masterpiece!"/>
    <x v="13"/>
    <x v="976"/>
    <x v="0"/>
    <s v="GB"/>
    <s v="GBP"/>
    <x v="1378"/>
    <x v="1378"/>
    <b v="0"/>
    <n v="133"/>
    <b v="1"/>
    <x v="11"/>
    <n v="203"/>
    <n v="30.58"/>
    <x v="4"/>
    <s v="rock"/>
    <x v="1378"/>
    <x v="0"/>
  </r>
  <r>
    <n v="1379"/>
    <s v="J. Walter Makes a Record"/>
    <s v="---------The long-awaited debut full-length from Justin Ruddy--------"/>
    <x v="3"/>
    <x v="977"/>
    <x v="0"/>
    <s v="US"/>
    <s v="USD"/>
    <x v="1379"/>
    <x v="1379"/>
    <b v="0"/>
    <n v="151"/>
    <b v="1"/>
    <x v="11"/>
    <n v="112"/>
    <n v="73.91"/>
    <x v="4"/>
    <s v="rock"/>
    <x v="1379"/>
    <x v="0"/>
  </r>
  <r>
    <n v="1380"/>
    <s v="BARNFEST 2015"/>
    <s v="A DIY MUSIC FESTIVAL FROM ST. LOUIS MO! Bands make their own festival, help make it legit!"/>
    <x v="251"/>
    <x v="437"/>
    <x v="0"/>
    <s v="US"/>
    <s v="USD"/>
    <x v="1380"/>
    <x v="1380"/>
    <b v="0"/>
    <n v="5"/>
    <b v="1"/>
    <x v="11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x v="1381"/>
    <x v="1381"/>
    <b v="0"/>
    <n v="73"/>
    <b v="1"/>
    <x v="11"/>
    <n v="107"/>
    <n v="73.36"/>
    <x v="4"/>
    <s v="rock"/>
    <x v="1381"/>
    <x v="0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x v="1382"/>
    <x v="1382"/>
    <b v="0"/>
    <n v="148"/>
    <b v="1"/>
    <x v="11"/>
    <n v="104"/>
    <n v="56.41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x v="1383"/>
    <x v="1383"/>
    <b v="0"/>
    <n v="93"/>
    <b v="1"/>
    <x v="11"/>
    <n v="212"/>
    <n v="50.25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x v="1384"/>
    <x v="1384"/>
    <b v="0"/>
    <n v="63"/>
    <b v="1"/>
    <x v="11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x v="1385"/>
    <x v="1385"/>
    <b v="0"/>
    <n v="134"/>
    <b v="1"/>
    <x v="11"/>
    <n v="110"/>
    <n v="65.91"/>
    <x v="4"/>
    <s v="rock"/>
    <x v="1385"/>
    <x v="0"/>
  </r>
  <r>
    <n v="1386"/>
    <s v="MALTESE CROSS: The First Album"/>
    <s v="We are a classic hard rock/heavy metal band just trying to keep rock alive!"/>
    <x v="44"/>
    <x v="983"/>
    <x v="0"/>
    <s v="US"/>
    <s v="USD"/>
    <x v="1386"/>
    <x v="1386"/>
    <b v="0"/>
    <n v="14"/>
    <b v="1"/>
    <x v="11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x v="1387"/>
    <x v="1387"/>
    <b v="0"/>
    <n v="78"/>
    <b v="1"/>
    <x v="11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x v="1388"/>
    <x v="1388"/>
    <b v="0"/>
    <n v="112"/>
    <b v="1"/>
    <x v="11"/>
    <n v="135"/>
    <n v="60.18"/>
    <x v="4"/>
    <s v="rock"/>
    <x v="1388"/>
    <x v="0"/>
  </r>
  <r>
    <n v="1389"/>
    <s v="Pre-order DANCEHALL's first record!!!"/>
    <s v="Help fund the pressing of DANCEHALL's first record by pre-ordering it in advance!!!"/>
    <x v="2"/>
    <x v="986"/>
    <x v="0"/>
    <s v="GB"/>
    <s v="GBP"/>
    <x v="1389"/>
    <x v="1389"/>
    <b v="0"/>
    <n v="34"/>
    <b v="1"/>
    <x v="11"/>
    <n v="145"/>
    <n v="21.38"/>
    <x v="4"/>
    <s v="rock"/>
    <x v="1389"/>
    <x v="0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x v="1390"/>
    <x v="1390"/>
    <b v="0"/>
    <n v="19"/>
    <b v="1"/>
    <x v="11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x v="2"/>
    <x v="988"/>
    <x v="0"/>
    <s v="US"/>
    <s v="USD"/>
    <x v="1391"/>
    <x v="1391"/>
    <b v="0"/>
    <n v="13"/>
    <b v="1"/>
    <x v="11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x v="30"/>
    <x v="989"/>
    <x v="0"/>
    <s v="US"/>
    <s v="USD"/>
    <x v="1392"/>
    <x v="1392"/>
    <b v="0"/>
    <n v="104"/>
    <b v="1"/>
    <x v="11"/>
    <n v="114"/>
    <n v="27.32"/>
    <x v="4"/>
    <s v="rock"/>
    <x v="1392"/>
    <x v="0"/>
  </r>
  <r>
    <n v="1393"/>
    <s v="WolfHunt | Social Commentary Rock Project"/>
    <s v="Rock n' Roll tales of our times"/>
    <x v="3"/>
    <x v="990"/>
    <x v="0"/>
    <s v="US"/>
    <s v="USD"/>
    <x v="1393"/>
    <x v="1393"/>
    <b v="0"/>
    <n v="52"/>
    <b v="1"/>
    <x v="11"/>
    <n v="102"/>
    <n v="196.83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x v="1394"/>
    <x v="1394"/>
    <b v="0"/>
    <n v="17"/>
    <b v="1"/>
    <x v="11"/>
    <n v="122"/>
    <n v="53.88"/>
    <x v="4"/>
    <s v="rock"/>
    <x v="1394"/>
    <x v="0"/>
  </r>
  <r>
    <n v="1395"/>
    <s v="Quiet Oaks Full Length Album"/>
    <s v="Help Quiet Oaks record their debut album!!!"/>
    <x v="8"/>
    <x v="992"/>
    <x v="0"/>
    <s v="US"/>
    <s v="USD"/>
    <x v="1395"/>
    <x v="1395"/>
    <b v="0"/>
    <n v="82"/>
    <b v="1"/>
    <x v="11"/>
    <n v="112"/>
    <n v="47.76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x v="1396"/>
    <x v="1396"/>
    <b v="0"/>
    <n v="73"/>
    <b v="1"/>
    <x v="11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x v="1397"/>
    <x v="1397"/>
    <b v="0"/>
    <n v="158"/>
    <b v="1"/>
    <x v="11"/>
    <n v="114"/>
    <n v="72.06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x v="1398"/>
    <x v="1398"/>
    <b v="0"/>
    <n v="65"/>
    <b v="1"/>
    <x v="11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x v="1399"/>
    <x v="1399"/>
    <b v="0"/>
    <n v="184"/>
    <b v="1"/>
    <x v="11"/>
    <n v="126"/>
    <n v="61.7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x v="1400"/>
    <x v="1400"/>
    <b v="0"/>
    <n v="34"/>
    <b v="1"/>
    <x v="11"/>
    <n v="167"/>
    <n v="17.239999999999998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x v="1401"/>
    <x v="1401"/>
    <b v="0"/>
    <n v="240"/>
    <b v="1"/>
    <x v="11"/>
    <n v="497"/>
    <n v="51.72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x v="1402"/>
    <x v="1402"/>
    <b v="0"/>
    <n v="113"/>
    <b v="1"/>
    <x v="11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x v="1403"/>
    <x v="1403"/>
    <b v="0"/>
    <n v="66"/>
    <b v="1"/>
    <x v="11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x v="1404"/>
    <x v="1404"/>
    <b v="1"/>
    <n v="5"/>
    <b v="0"/>
    <x v="22"/>
    <n v="2"/>
    <n v="48.2"/>
    <x v="3"/>
    <s v="translations"/>
    <x v="1404"/>
    <x v="0"/>
  </r>
  <r>
    <n v="1405"/>
    <s v="The Bible translated into Emoticons"/>
    <s v="Will more people read the Bible if it were translated into Emoticons?"/>
    <x v="31"/>
    <x v="522"/>
    <x v="2"/>
    <s v="US"/>
    <s v="USD"/>
    <x v="1405"/>
    <x v="1405"/>
    <b v="1"/>
    <n v="17"/>
    <b v="0"/>
    <x v="22"/>
    <n v="0"/>
    <n v="6.18"/>
    <x v="3"/>
    <s v="translations"/>
    <x v="1405"/>
    <x v="0"/>
  </r>
  <r>
    <n v="1406"/>
    <s v="Man Down! Translation project"/>
    <s v="The White coat and the battle dress uniform"/>
    <x v="14"/>
    <x v="493"/>
    <x v="2"/>
    <s v="IT"/>
    <s v="EUR"/>
    <x v="1406"/>
    <x v="1406"/>
    <b v="0"/>
    <n v="3"/>
    <b v="0"/>
    <x v="22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x v="1407"/>
    <x v="1407"/>
    <b v="0"/>
    <n v="2"/>
    <b v="0"/>
    <x v="22"/>
    <n v="1"/>
    <n v="7.5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x v="1408"/>
    <x v="1408"/>
    <b v="0"/>
    <n v="6"/>
    <b v="0"/>
    <x v="22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x v="1409"/>
    <x v="1409"/>
    <b v="0"/>
    <n v="0"/>
    <b v="0"/>
    <x v="22"/>
    <n v="0"/>
    <e v="#DIV/0!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x v="1410"/>
    <x v="1410"/>
    <b v="0"/>
    <n v="1"/>
    <b v="0"/>
    <x v="22"/>
    <n v="0"/>
    <n v="1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x v="1411"/>
    <x v="1411"/>
    <b v="0"/>
    <n v="3"/>
    <b v="0"/>
    <x v="22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x v="1412"/>
    <x v="1412"/>
    <b v="0"/>
    <n v="13"/>
    <b v="0"/>
    <x v="22"/>
    <n v="5"/>
    <n v="24.62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x v="1413"/>
    <x v="1413"/>
    <b v="0"/>
    <n v="1"/>
    <b v="0"/>
    <x v="22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x v="1414"/>
    <x v="1414"/>
    <b v="0"/>
    <n v="1"/>
    <b v="0"/>
    <x v="22"/>
    <n v="0"/>
    <n v="1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x v="1415"/>
    <x v="1415"/>
    <b v="0"/>
    <n v="9"/>
    <b v="0"/>
    <x v="22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x v="1416"/>
    <x v="1416"/>
    <b v="0"/>
    <n v="0"/>
    <b v="0"/>
    <x v="22"/>
    <n v="0"/>
    <e v="#DIV/0!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x v="1417"/>
    <x v="1417"/>
    <b v="0"/>
    <n v="2"/>
    <b v="0"/>
    <x v="22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x v="1418"/>
    <x v="1418"/>
    <b v="0"/>
    <n v="1"/>
    <b v="0"/>
    <x v="22"/>
    <n v="0"/>
    <n v="6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x v="1419"/>
    <x v="1419"/>
    <b v="0"/>
    <n v="10"/>
    <b v="0"/>
    <x v="22"/>
    <n v="7"/>
    <n v="44.5"/>
    <x v="3"/>
    <s v="translations"/>
    <x v="1419"/>
    <x v="0"/>
  </r>
  <r>
    <n v="1420"/>
    <s v="Shakespeare in the Hood - Romeo and Juliet"/>
    <s v="Help me butcher Shakespeare in a satirical fashion."/>
    <x v="252"/>
    <x v="158"/>
    <x v="2"/>
    <s v="US"/>
    <s v="USD"/>
    <x v="1420"/>
    <x v="1420"/>
    <b v="0"/>
    <n v="3"/>
    <b v="0"/>
    <x v="22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x v="1421"/>
    <x v="1421"/>
    <b v="0"/>
    <n v="2"/>
    <b v="0"/>
    <x v="22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x v="1422"/>
    <x v="1422"/>
    <b v="0"/>
    <n v="2"/>
    <b v="0"/>
    <x v="22"/>
    <n v="0"/>
    <n v="13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x v="1423"/>
    <x v="1423"/>
    <b v="0"/>
    <n v="1"/>
    <b v="0"/>
    <x v="22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x v="1424"/>
    <x v="1424"/>
    <b v="0"/>
    <n v="14"/>
    <b v="0"/>
    <x v="22"/>
    <n v="20"/>
    <n v="109.07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x v="1425"/>
    <x v="1425"/>
    <b v="0"/>
    <n v="0"/>
    <b v="0"/>
    <x v="22"/>
    <n v="0"/>
    <e v="#DIV/0!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x v="1426"/>
    <x v="1426"/>
    <b v="0"/>
    <n v="0"/>
    <b v="0"/>
    <x v="22"/>
    <n v="0"/>
    <e v="#DIV/0!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x v="1427"/>
    <x v="1427"/>
    <b v="0"/>
    <n v="4"/>
    <b v="0"/>
    <x v="22"/>
    <n v="8"/>
    <n v="104.75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x v="1428"/>
    <x v="1428"/>
    <b v="0"/>
    <n v="3"/>
    <b v="0"/>
    <x v="22"/>
    <n v="5"/>
    <n v="15"/>
    <x v="3"/>
    <s v="translations"/>
    <x v="1428"/>
    <x v="0"/>
  </r>
  <r>
    <n v="1429"/>
    <s v="10 P.M."/>
    <s v="A guy in his 30's tries to live his &quot;American Dream&quot;, but quickly it turns into a nightmare. (A Novel)"/>
    <x v="3"/>
    <x v="117"/>
    <x v="2"/>
    <s v="US"/>
    <s v="USD"/>
    <x v="1429"/>
    <x v="1429"/>
    <b v="0"/>
    <n v="0"/>
    <b v="0"/>
    <x v="22"/>
    <n v="0"/>
    <e v="#DIV/0!"/>
    <x v="3"/>
    <s v="translations"/>
    <x v="1429"/>
    <x v="0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x v="1430"/>
    <x v="1430"/>
    <b v="0"/>
    <n v="5"/>
    <b v="0"/>
    <x v="22"/>
    <n v="8"/>
    <n v="80.599999999999994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x v="1431"/>
    <x v="1431"/>
    <b v="0"/>
    <n v="47"/>
    <b v="0"/>
    <x v="22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x v="1432"/>
    <x v="1432"/>
    <b v="0"/>
    <n v="0"/>
    <b v="0"/>
    <x v="22"/>
    <n v="0"/>
    <e v="#DIV/0!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x v="1433"/>
    <x v="1433"/>
    <b v="0"/>
    <n v="10"/>
    <b v="0"/>
    <x v="22"/>
    <n v="7"/>
    <n v="80.5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x v="1434"/>
    <x v="1434"/>
    <b v="0"/>
    <n v="11"/>
    <b v="0"/>
    <x v="22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x v="1435"/>
    <x v="1435"/>
    <b v="0"/>
    <n v="2"/>
    <b v="0"/>
    <x v="22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x v="1436"/>
    <x v="1436"/>
    <b v="0"/>
    <n v="2"/>
    <b v="0"/>
    <x v="22"/>
    <n v="1"/>
    <n v="38.5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x v="1437"/>
    <x v="1437"/>
    <b v="0"/>
    <n v="22"/>
    <b v="0"/>
    <x v="22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x v="1438"/>
    <x v="1438"/>
    <b v="0"/>
    <n v="8"/>
    <b v="0"/>
    <x v="22"/>
    <n v="3"/>
    <n v="75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x v="1439"/>
    <x v="1439"/>
    <b v="0"/>
    <n v="6"/>
    <b v="0"/>
    <x v="22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x v="1440"/>
    <x v="1440"/>
    <b v="0"/>
    <n v="1"/>
    <b v="0"/>
    <x v="22"/>
    <n v="0"/>
    <n v="1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x v="1441"/>
    <x v="1441"/>
    <b v="0"/>
    <n v="3"/>
    <b v="0"/>
    <x v="22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x v="1442"/>
    <x v="1442"/>
    <b v="0"/>
    <n v="0"/>
    <b v="0"/>
    <x v="22"/>
    <n v="0"/>
    <e v="#DIV/0!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x v="1443"/>
    <x v="1443"/>
    <b v="0"/>
    <n v="0"/>
    <b v="0"/>
    <x v="22"/>
    <n v="0"/>
    <e v="#DIV/0!"/>
    <x v="3"/>
    <s v="translations"/>
    <x v="1443"/>
    <x v="0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x v="1444"/>
    <x v="1444"/>
    <b v="0"/>
    <n v="0"/>
    <b v="0"/>
    <x v="22"/>
    <n v="0"/>
    <e v="#DIV/0!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x v="1445"/>
    <x v="1445"/>
    <b v="0"/>
    <n v="0"/>
    <b v="0"/>
    <x v="22"/>
    <n v="0"/>
    <e v="#DIV/0!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x v="1446"/>
    <x v="1446"/>
    <b v="0"/>
    <n v="0"/>
    <b v="0"/>
    <x v="22"/>
    <n v="0"/>
    <e v="#DIV/0!"/>
    <x v="3"/>
    <s v="translations"/>
    <x v="1446"/>
    <x v="0"/>
  </r>
  <r>
    <n v="1447"/>
    <s v="Indian Language Dictionary"/>
    <s v="I'm creating a dictionary of multiple Indian languages."/>
    <x v="69"/>
    <x v="735"/>
    <x v="2"/>
    <s v="US"/>
    <s v="USD"/>
    <x v="1447"/>
    <x v="1447"/>
    <b v="0"/>
    <n v="3"/>
    <b v="0"/>
    <x v="22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x v="1448"/>
    <x v="1448"/>
    <b v="0"/>
    <n v="0"/>
    <b v="0"/>
    <x v="22"/>
    <n v="0"/>
    <e v="#DIV/0!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x v="1449"/>
    <x v="1449"/>
    <b v="0"/>
    <n v="0"/>
    <b v="0"/>
    <x v="22"/>
    <n v="0"/>
    <e v="#DIV/0!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x v="1450"/>
    <x v="1450"/>
    <b v="0"/>
    <n v="1"/>
    <b v="0"/>
    <x v="22"/>
    <n v="0"/>
    <n v="1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x v="1451"/>
    <x v="1451"/>
    <b v="0"/>
    <n v="2"/>
    <b v="0"/>
    <x v="22"/>
    <n v="0"/>
    <n v="1"/>
    <x v="3"/>
    <s v="translations"/>
    <x v="1451"/>
    <x v="0"/>
  </r>
  <r>
    <n v="1452"/>
    <s v="The Judo Preservation Project (Canceled)"/>
    <s v="I am gathering rare, out-of-print Judo books for preservation, translation and sharing."/>
    <x v="32"/>
    <x v="117"/>
    <x v="1"/>
    <s v="US"/>
    <s v="USD"/>
    <x v="1452"/>
    <x v="1452"/>
    <b v="0"/>
    <n v="0"/>
    <b v="0"/>
    <x v="22"/>
    <n v="0"/>
    <e v="#DIV/0!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x v="1453"/>
    <x v="1453"/>
    <b v="0"/>
    <n v="0"/>
    <b v="0"/>
    <x v="22"/>
    <n v="0"/>
    <e v="#DIV/0!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x v="1454"/>
    <x v="1454"/>
    <b v="0"/>
    <n v="1"/>
    <b v="0"/>
    <x v="22"/>
    <n v="1"/>
    <n v="15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x v="1455"/>
    <x v="1455"/>
    <b v="0"/>
    <n v="7"/>
    <b v="0"/>
    <x v="22"/>
    <n v="11"/>
    <n v="225"/>
    <x v="3"/>
    <s v="translations"/>
    <x v="1455"/>
    <x v="0"/>
  </r>
  <r>
    <n v="1456"/>
    <s v="Sometimes you don't need love (Canceled)"/>
    <s v="English Version of my auto-published novel"/>
    <x v="10"/>
    <x v="1011"/>
    <x v="1"/>
    <s v="IT"/>
    <s v="EUR"/>
    <x v="1456"/>
    <x v="1456"/>
    <b v="0"/>
    <n v="3"/>
    <b v="0"/>
    <x v="22"/>
    <n v="3"/>
    <n v="48.33"/>
    <x v="3"/>
    <s v="translations"/>
    <x v="1456"/>
    <x v="0"/>
  </r>
  <r>
    <n v="1457"/>
    <s v="Hey! I&quot;m not invisable, I am Just Old (Canceled)"/>
    <s v="Age is more than just a number, I hope your younger than you feel."/>
    <x v="12"/>
    <x v="117"/>
    <x v="1"/>
    <s v="US"/>
    <s v="USD"/>
    <x v="1457"/>
    <x v="1457"/>
    <b v="0"/>
    <n v="0"/>
    <b v="0"/>
    <x v="22"/>
    <n v="0"/>
    <e v="#DIV/0!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x v="1458"/>
    <x v="1458"/>
    <b v="0"/>
    <n v="0"/>
    <b v="0"/>
    <x v="22"/>
    <n v="0"/>
    <e v="#DIV/0!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x v="1459"/>
    <x v="1459"/>
    <b v="0"/>
    <n v="0"/>
    <b v="0"/>
    <x v="22"/>
    <n v="0"/>
    <e v="#DIV/0!"/>
    <x v="3"/>
    <s v="translations"/>
    <x v="1459"/>
    <x v="0"/>
  </r>
  <r>
    <n v="1460"/>
    <s v="KJV2015 (Canceled)"/>
    <s v="KJV2015 Easier to understand for our kids and family not leaving out one verse or changing a meaning one bit."/>
    <x v="259"/>
    <x v="117"/>
    <x v="1"/>
    <s v="US"/>
    <s v="USD"/>
    <x v="1460"/>
    <x v="1460"/>
    <b v="0"/>
    <n v="0"/>
    <b v="0"/>
    <x v="22"/>
    <n v="0"/>
    <e v="#DIV/0!"/>
    <x v="3"/>
    <s v="translations"/>
    <x v="1460"/>
    <x v="0"/>
  </r>
  <r>
    <n v="1461"/>
    <s v="Relatively Prime Series 2"/>
    <s v="Series 2 of Relatively Prime, a podcast of stories from the Mathematical Domain"/>
    <x v="36"/>
    <x v="1012"/>
    <x v="0"/>
    <s v="US"/>
    <s v="USD"/>
    <x v="1461"/>
    <x v="1461"/>
    <b v="1"/>
    <n v="340"/>
    <b v="1"/>
    <x v="23"/>
    <n v="101"/>
    <n v="44.67"/>
    <x v="3"/>
    <s v="radio &amp; podcasts"/>
    <x v="1461"/>
    <x v="0"/>
  </r>
  <r>
    <n v="1462"/>
    <s v="Unbound: Fiction on the Radio"/>
    <s v="A new radio show focused on short fiction produced by Louisville Public Media"/>
    <x v="23"/>
    <x v="1013"/>
    <x v="0"/>
    <s v="US"/>
    <s v="USD"/>
    <x v="1462"/>
    <x v="1462"/>
    <b v="1"/>
    <n v="150"/>
    <b v="1"/>
    <x v="23"/>
    <n v="109"/>
    <n v="28.94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x v="1463"/>
    <x v="1463"/>
    <b v="1"/>
    <n v="25"/>
    <b v="1"/>
    <x v="23"/>
    <n v="148"/>
    <n v="35.44"/>
    <x v="3"/>
    <s v="radio &amp; podcasts"/>
    <x v="1463"/>
    <x v="0"/>
  </r>
  <r>
    <n v="1464"/>
    <s v="Science Studio"/>
    <s v="The Best Science Media on the Web"/>
    <x v="10"/>
    <x v="1014"/>
    <x v="0"/>
    <s v="US"/>
    <s v="USD"/>
    <x v="1464"/>
    <x v="1464"/>
    <b v="1"/>
    <n v="234"/>
    <b v="1"/>
    <x v="23"/>
    <n v="163"/>
    <n v="34.869999999999997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x v="1465"/>
    <x v="1465"/>
    <b v="1"/>
    <n v="2602"/>
    <b v="1"/>
    <x v="23"/>
    <n v="456"/>
    <n v="52.62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x v="1466"/>
    <x v="1466"/>
    <b v="1"/>
    <n v="248"/>
    <b v="1"/>
    <x v="23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x v="79"/>
    <x v="1017"/>
    <x v="0"/>
    <s v="US"/>
    <s v="USD"/>
    <x v="1467"/>
    <x v="1467"/>
    <b v="1"/>
    <n v="600"/>
    <b v="1"/>
    <x v="23"/>
    <n v="115"/>
    <n v="76.72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x v="1468"/>
    <x v="1468"/>
    <b v="1"/>
    <n v="293"/>
    <b v="1"/>
    <x v="23"/>
    <n v="102"/>
    <n v="33.19"/>
    <x v="3"/>
    <s v="radio &amp; podcasts"/>
    <x v="1468"/>
    <x v="0"/>
  </r>
  <r>
    <n v="1469"/>
    <s v="The Local Global Mashup Show"/>
    <s v="Get the inside edge on the stories that connect Americans to the world -- in your ear every week."/>
    <x v="260"/>
    <x v="1019"/>
    <x v="0"/>
    <s v="US"/>
    <s v="USD"/>
    <x v="1469"/>
    <x v="1469"/>
    <b v="1"/>
    <n v="321"/>
    <b v="1"/>
    <x v="23"/>
    <n v="108"/>
    <n v="149.46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x v="1470"/>
    <x v="1470"/>
    <b v="1"/>
    <n v="81"/>
    <b v="1"/>
    <x v="23"/>
    <n v="125"/>
    <n v="23.17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x v="1471"/>
    <x v="1471"/>
    <b v="1"/>
    <n v="343"/>
    <b v="1"/>
    <x v="23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x v="1472"/>
    <x v="1472"/>
    <b v="1"/>
    <n v="336"/>
    <b v="1"/>
    <x v="23"/>
    <n v="139"/>
    <n v="103.2"/>
    <x v="3"/>
    <s v="radio &amp; podcasts"/>
    <x v="1472"/>
    <x v="0"/>
  </r>
  <r>
    <n v="1473"/>
    <s v="ONE LOVES ONLY FORM"/>
    <s v="Public Radio Project"/>
    <x v="15"/>
    <x v="1023"/>
    <x v="0"/>
    <s v="US"/>
    <s v="USD"/>
    <x v="1473"/>
    <x v="1473"/>
    <b v="1"/>
    <n v="47"/>
    <b v="1"/>
    <x v="23"/>
    <n v="121"/>
    <n v="38.46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x v="1474"/>
    <x v="1474"/>
    <b v="1"/>
    <n v="76"/>
    <b v="1"/>
    <x v="23"/>
    <n v="112"/>
    <n v="44.32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x v="1475"/>
    <x v="1475"/>
    <b v="1"/>
    <n v="441"/>
    <b v="1"/>
    <x v="23"/>
    <n v="189"/>
    <n v="64.17"/>
    <x v="3"/>
    <s v="radio &amp; podcasts"/>
    <x v="1475"/>
    <x v="0"/>
  </r>
  <r>
    <n v="1476"/>
    <s v="The Comedy Button Podcast"/>
    <s v="The Comedy Button is a brand new nerd pop culture podcast with weekly video sketches."/>
    <x v="12"/>
    <x v="1026"/>
    <x v="0"/>
    <s v="US"/>
    <s v="USD"/>
    <x v="1476"/>
    <x v="1476"/>
    <b v="1"/>
    <n v="916"/>
    <b v="1"/>
    <x v="23"/>
    <n v="662"/>
    <n v="43.33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x v="1477"/>
    <x v="1477"/>
    <b v="1"/>
    <n v="369"/>
    <b v="1"/>
    <x v="23"/>
    <n v="111"/>
    <n v="90.5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x v="1478"/>
    <x v="1478"/>
    <b v="1"/>
    <n v="20242"/>
    <b v="1"/>
    <x v="23"/>
    <n v="1182"/>
    <n v="29.19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x v="1479"/>
    <x v="1479"/>
    <b v="1"/>
    <n v="71"/>
    <b v="1"/>
    <x v="23"/>
    <n v="137"/>
    <n v="30.96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x v="1480"/>
    <x v="1480"/>
    <b v="1"/>
    <n v="635"/>
    <b v="1"/>
    <x v="23"/>
    <n v="117"/>
    <n v="92.16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x v="1481"/>
    <x v="1481"/>
    <b v="0"/>
    <n v="6"/>
    <b v="0"/>
    <x v="10"/>
    <n v="2"/>
    <n v="17.5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x v="1482"/>
    <x v="1482"/>
    <b v="0"/>
    <n v="1"/>
    <b v="0"/>
    <x v="10"/>
    <n v="0"/>
    <n v="5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x v="1483"/>
    <x v="1483"/>
    <b v="0"/>
    <n v="2"/>
    <b v="0"/>
    <x v="10"/>
    <n v="1"/>
    <n v="25"/>
    <x v="3"/>
    <s v="fiction"/>
    <x v="1483"/>
    <x v="0"/>
  </r>
  <r>
    <n v="1484"/>
    <s v="a book called filtered down thru the stars"/>
    <s v="The mussings of an old wizard"/>
    <x v="13"/>
    <x v="117"/>
    <x v="2"/>
    <s v="US"/>
    <s v="USD"/>
    <x v="1484"/>
    <x v="1484"/>
    <b v="0"/>
    <n v="0"/>
    <b v="0"/>
    <x v="10"/>
    <n v="0"/>
    <e v="#DIV/0!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x v="1485"/>
    <x v="1485"/>
    <b v="0"/>
    <n v="3"/>
    <b v="0"/>
    <x v="10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x v="1486"/>
    <x v="1486"/>
    <b v="0"/>
    <n v="3"/>
    <b v="0"/>
    <x v="10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x v="1487"/>
    <x v="1487"/>
    <b v="0"/>
    <n v="0"/>
    <b v="0"/>
    <x v="10"/>
    <n v="0"/>
    <e v="#DIV/0!"/>
    <x v="3"/>
    <s v="fiction"/>
    <x v="1487"/>
    <x v="0"/>
  </r>
  <r>
    <n v="1488"/>
    <s v="Nanolution"/>
    <s v="A blockbuster sci-fi adventure. What would you do if one day your life changed to beyond the imaginable?"/>
    <x v="36"/>
    <x v="175"/>
    <x v="2"/>
    <s v="AU"/>
    <s v="AUD"/>
    <x v="1488"/>
    <x v="1488"/>
    <b v="0"/>
    <n v="6"/>
    <b v="0"/>
    <x v="10"/>
    <n v="2"/>
    <n v="60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x v="1489"/>
    <x v="1489"/>
    <b v="0"/>
    <n v="0"/>
    <b v="0"/>
    <x v="10"/>
    <n v="0"/>
    <e v="#DIV/0!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x v="1490"/>
    <x v="1490"/>
    <b v="0"/>
    <n v="19"/>
    <b v="0"/>
    <x v="10"/>
    <n v="31"/>
    <n v="47.11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x v="1491"/>
    <x v="1491"/>
    <b v="0"/>
    <n v="1"/>
    <b v="0"/>
    <x v="10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x v="1492"/>
    <x v="1492"/>
    <b v="0"/>
    <n v="2"/>
    <b v="0"/>
    <x v="10"/>
    <n v="1"/>
    <n v="15"/>
    <x v="3"/>
    <s v="fiction"/>
    <x v="1492"/>
    <x v="0"/>
  </r>
  <r>
    <n v="1493"/>
    <s v="The Great Grand Zeppelin Chase"/>
    <s v="Help illustrate the sequel to the bestselling _x000a_The Transylvania Flying Squad of Detectives"/>
    <x v="262"/>
    <x v="117"/>
    <x v="2"/>
    <s v="US"/>
    <s v="USD"/>
    <x v="1493"/>
    <x v="1493"/>
    <b v="0"/>
    <n v="0"/>
    <b v="0"/>
    <x v="10"/>
    <n v="0"/>
    <e v="#DIV/0!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x v="1494"/>
    <x v="1494"/>
    <b v="0"/>
    <n v="11"/>
    <b v="0"/>
    <x v="10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x v="13"/>
    <x v="117"/>
    <x v="2"/>
    <s v="US"/>
    <s v="USD"/>
    <x v="1495"/>
    <x v="1495"/>
    <b v="0"/>
    <n v="0"/>
    <b v="0"/>
    <x v="10"/>
    <n v="0"/>
    <e v="#DIV/0!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x v="1496"/>
    <x v="1496"/>
    <b v="0"/>
    <n v="0"/>
    <b v="0"/>
    <x v="10"/>
    <n v="0"/>
    <e v="#DIV/0!"/>
    <x v="3"/>
    <s v="fiction"/>
    <x v="1496"/>
    <x v="0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x v="1497"/>
    <x v="1497"/>
    <b v="0"/>
    <n v="1"/>
    <b v="0"/>
    <x v="10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x v="1498"/>
    <x v="1498"/>
    <b v="0"/>
    <n v="3"/>
    <b v="0"/>
    <x v="10"/>
    <n v="2"/>
    <n v="19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x v="1499"/>
    <x v="1499"/>
    <b v="0"/>
    <n v="1"/>
    <b v="0"/>
    <x v="10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x v="1500"/>
    <x v="1500"/>
    <b v="0"/>
    <n v="15"/>
    <b v="0"/>
    <x v="10"/>
    <n v="25"/>
    <n v="46.73"/>
    <x v="3"/>
    <s v="fiction"/>
    <x v="1500"/>
    <x v="0"/>
  </r>
  <r>
    <n v="1501"/>
    <s v="This is Nowhere"/>
    <s v="A hardcover book of surf, outdoor and nature photos from the British Columbia coast."/>
    <x v="263"/>
    <x v="1035"/>
    <x v="0"/>
    <s v="CA"/>
    <s v="CAD"/>
    <x v="1501"/>
    <x v="1501"/>
    <b v="1"/>
    <n v="885"/>
    <b v="1"/>
    <x v="20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x v="1502"/>
    <x v="1502"/>
    <b v="1"/>
    <n v="329"/>
    <b v="1"/>
    <x v="20"/>
    <n v="101"/>
    <n v="67.84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x v="1503"/>
    <x v="1503"/>
    <b v="1"/>
    <n v="71"/>
    <b v="1"/>
    <x v="20"/>
    <n v="108"/>
    <n v="56.98"/>
    <x v="8"/>
    <s v="photobooks"/>
    <x v="1503"/>
    <x v="0"/>
  </r>
  <r>
    <n v="1504"/>
    <s v="RYU X RIO"/>
    <s v="A football photography book like no other about the 2014 World Cup in Brazil, by Ryu Voelkel."/>
    <x v="115"/>
    <x v="1038"/>
    <x v="0"/>
    <s v="GB"/>
    <s v="GBP"/>
    <x v="1504"/>
    <x v="1504"/>
    <b v="1"/>
    <n v="269"/>
    <b v="1"/>
    <x v="20"/>
    <n v="278"/>
    <n v="67.16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x v="1505"/>
    <x v="1505"/>
    <b v="1"/>
    <n v="345"/>
    <b v="1"/>
    <x v="20"/>
    <n v="104"/>
    <n v="48.04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x v="1506"/>
    <x v="1506"/>
    <b v="1"/>
    <n v="43"/>
    <b v="1"/>
    <x v="20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x v="1507"/>
    <x v="1507"/>
    <b v="1"/>
    <n v="33"/>
    <b v="1"/>
    <x v="20"/>
    <n v="215"/>
    <n v="78.180000000000007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x v="1508"/>
    <x v="1508"/>
    <b v="1"/>
    <n v="211"/>
    <b v="1"/>
    <x v="20"/>
    <n v="111"/>
    <n v="97.11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x v="1509"/>
    <x v="1509"/>
    <b v="1"/>
    <n v="196"/>
    <b v="1"/>
    <x v="20"/>
    <n v="124"/>
    <n v="110.39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x v="1510"/>
    <x v="1510"/>
    <b v="1"/>
    <n v="405"/>
    <b v="1"/>
    <x v="20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x v="1511"/>
    <x v="1511"/>
    <b v="1"/>
    <n v="206"/>
    <b v="1"/>
    <x v="20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x v="1512"/>
    <x v="1512"/>
    <b v="1"/>
    <n v="335"/>
    <b v="1"/>
    <x v="20"/>
    <n v="559"/>
    <n v="58.38"/>
    <x v="8"/>
    <s v="photobooks"/>
    <x v="1512"/>
    <x v="0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x v="1513"/>
    <x v="1513"/>
    <b v="1"/>
    <n v="215"/>
    <b v="1"/>
    <x v="20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x v="31"/>
    <x v="1048"/>
    <x v="0"/>
    <s v="US"/>
    <s v="USD"/>
    <x v="1514"/>
    <x v="1514"/>
    <b v="1"/>
    <n v="176"/>
    <b v="1"/>
    <x v="20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x v="1515"/>
    <x v="1515"/>
    <b v="1"/>
    <n v="555"/>
    <b v="1"/>
    <x v="20"/>
    <n v="157"/>
    <n v="849.67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x v="1516"/>
    <x v="1516"/>
    <b v="1"/>
    <n v="116"/>
    <b v="1"/>
    <x v="20"/>
    <n v="109"/>
    <n v="159.24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x v="1517"/>
    <x v="1517"/>
    <b v="1"/>
    <n v="615"/>
    <b v="1"/>
    <x v="20"/>
    <n v="162"/>
    <n v="39.51"/>
    <x v="8"/>
    <s v="photobooks"/>
    <x v="1517"/>
    <x v="0"/>
  </r>
  <r>
    <n v="1518"/>
    <s v="Amelia and the Animals: Photographs by Robin Schwartz"/>
    <s v="A photobook of Robin Schwartz's ongoing series with her daughter Amelia."/>
    <x v="36"/>
    <x v="1052"/>
    <x v="0"/>
    <s v="US"/>
    <s v="USD"/>
    <x v="1518"/>
    <x v="1518"/>
    <b v="1"/>
    <n v="236"/>
    <b v="1"/>
    <x v="20"/>
    <n v="205"/>
    <n v="130.53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x v="1519"/>
    <x v="1519"/>
    <b v="1"/>
    <n v="145"/>
    <b v="1"/>
    <x v="20"/>
    <n v="103"/>
    <n v="64.16"/>
    <x v="8"/>
    <s v="photobooks"/>
    <x v="1519"/>
    <x v="0"/>
  </r>
  <r>
    <n v="1520"/>
    <s v="TULIPS"/>
    <s v="A self-published photography book by Andrew Miksys from his new series about Belarus"/>
    <x v="102"/>
    <x v="1054"/>
    <x v="0"/>
    <s v="US"/>
    <s v="USD"/>
    <x v="1520"/>
    <x v="1520"/>
    <b v="1"/>
    <n v="167"/>
    <b v="1"/>
    <x v="20"/>
    <n v="103"/>
    <n v="111.53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x v="1521"/>
    <x v="1521"/>
    <b v="1"/>
    <n v="235"/>
    <b v="1"/>
    <x v="20"/>
    <n v="107"/>
    <n v="170.45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x v="1522"/>
    <x v="1522"/>
    <b v="1"/>
    <n v="452"/>
    <b v="1"/>
    <x v="20"/>
    <n v="139"/>
    <n v="133.74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x v="1523"/>
    <x v="1523"/>
    <b v="1"/>
    <n v="241"/>
    <b v="1"/>
    <x v="20"/>
    <n v="125"/>
    <n v="95.83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x v="1524"/>
    <x v="1524"/>
    <b v="1"/>
    <n v="28"/>
    <b v="1"/>
    <x v="20"/>
    <n v="207"/>
    <n v="221.79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x v="1525"/>
    <x v="1525"/>
    <b v="1"/>
    <n v="140"/>
    <b v="1"/>
    <x v="20"/>
    <n v="174"/>
    <n v="32.32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x v="1526"/>
    <x v="1526"/>
    <b v="1"/>
    <n v="280"/>
    <b v="1"/>
    <x v="20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x v="1527"/>
    <x v="1527"/>
    <b v="1"/>
    <n v="70"/>
    <b v="1"/>
    <x v="20"/>
    <n v="110"/>
    <n v="55.22"/>
    <x v="8"/>
    <s v="photobooks"/>
    <x v="1527"/>
    <x v="0"/>
  </r>
  <r>
    <n v="1528"/>
    <s v="Don't Go Outside: Tokyo Street Photos"/>
    <s v="A book of street photos from around Shibuya that I've made between 2011-2016."/>
    <x v="9"/>
    <x v="1062"/>
    <x v="0"/>
    <s v="US"/>
    <s v="USD"/>
    <x v="1528"/>
    <x v="1528"/>
    <b v="1"/>
    <n v="160"/>
    <b v="1"/>
    <x v="20"/>
    <n v="282"/>
    <n v="52.79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x v="1529"/>
    <x v="1529"/>
    <b v="1"/>
    <n v="141"/>
    <b v="1"/>
    <x v="20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x v="1530"/>
    <x v="1530"/>
    <b v="1"/>
    <n v="874"/>
    <b v="1"/>
    <x v="20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x v="1531"/>
    <x v="1531"/>
    <b v="1"/>
    <n v="73"/>
    <b v="1"/>
    <x v="20"/>
    <n v="176"/>
    <n v="56.64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x v="1532"/>
    <x v="1532"/>
    <b v="1"/>
    <n v="294"/>
    <b v="1"/>
    <x v="20"/>
    <n v="484"/>
    <n v="82.32"/>
    <x v="8"/>
    <s v="photobooks"/>
    <x v="1532"/>
    <x v="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x v="1533"/>
    <x v="1533"/>
    <b v="1"/>
    <n v="740"/>
    <b v="1"/>
    <x v="20"/>
    <n v="145"/>
    <n v="88.26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x v="1534"/>
    <x v="1534"/>
    <b v="1"/>
    <n v="369"/>
    <b v="1"/>
    <x v="20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x v="1535"/>
    <x v="1535"/>
    <b v="1"/>
    <n v="110"/>
    <b v="1"/>
    <x v="20"/>
    <n v="132"/>
    <n v="48.15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x v="1536"/>
    <x v="1536"/>
    <b v="1"/>
    <n v="455"/>
    <b v="1"/>
    <x v="20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x v="1537"/>
    <x v="1537"/>
    <b v="1"/>
    <n v="224"/>
    <b v="1"/>
    <x v="20"/>
    <n v="180"/>
    <n v="96.38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x v="1538"/>
    <x v="1538"/>
    <b v="1"/>
    <n v="46"/>
    <b v="1"/>
    <x v="20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x v="1539"/>
    <x v="1539"/>
    <b v="0"/>
    <n v="284"/>
    <b v="1"/>
    <x v="20"/>
    <n v="136"/>
    <n v="95.76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x v="1540"/>
    <x v="1540"/>
    <b v="1"/>
    <n v="98"/>
    <b v="1"/>
    <x v="20"/>
    <n v="118"/>
    <n v="180.41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x v="1541"/>
    <x v="1541"/>
    <b v="0"/>
    <n v="2"/>
    <b v="0"/>
    <x v="24"/>
    <n v="0"/>
    <n v="3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x v="1542"/>
    <x v="1542"/>
    <b v="0"/>
    <n v="1"/>
    <b v="0"/>
    <x v="24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x v="1543"/>
    <x v="1543"/>
    <b v="0"/>
    <n v="1"/>
    <b v="0"/>
    <x v="24"/>
    <n v="0"/>
    <n v="10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x v="1544"/>
    <x v="1544"/>
    <b v="0"/>
    <n v="0"/>
    <b v="0"/>
    <x v="24"/>
    <n v="0"/>
    <e v="#DIV/0!"/>
    <x v="8"/>
    <s v="nature"/>
    <x v="1544"/>
    <x v="0"/>
  </r>
  <r>
    <n v="1545"/>
    <s v="Nevada County Hearts"/>
    <s v="&quot;He will not be a wise man who does not study human hearts!&quot;_x000a_Hope in natural art, creation!"/>
    <x v="9"/>
    <x v="116"/>
    <x v="2"/>
    <s v="US"/>
    <s v="USD"/>
    <x v="1545"/>
    <x v="1545"/>
    <b v="0"/>
    <n v="1"/>
    <b v="0"/>
    <x v="24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x v="1546"/>
    <x v="1546"/>
    <b v="0"/>
    <n v="11"/>
    <b v="0"/>
    <x v="24"/>
    <n v="29"/>
    <n v="26.27"/>
    <x v="8"/>
    <s v="nature"/>
    <x v="1546"/>
    <x v="0"/>
  </r>
  <r>
    <n v="1547"/>
    <s v="Sound Photography"/>
    <s v="I have produced a limited number (100) of five 8x10 prints of mixed photography I would like to share with you."/>
    <x v="269"/>
    <x v="117"/>
    <x v="2"/>
    <s v="US"/>
    <s v="USD"/>
    <x v="1547"/>
    <x v="1547"/>
    <b v="0"/>
    <n v="0"/>
    <b v="0"/>
    <x v="24"/>
    <n v="0"/>
    <e v="#DIV/0!"/>
    <x v="8"/>
    <s v="nature"/>
    <x v="1547"/>
    <x v="0"/>
  </r>
  <r>
    <n v="1548"/>
    <s v="Change the World through Color"/>
    <s v="Beauty is in the eye of the beholder and I want to inspire conservation through color."/>
    <x v="176"/>
    <x v="177"/>
    <x v="2"/>
    <s v="US"/>
    <s v="USD"/>
    <x v="1548"/>
    <x v="1548"/>
    <b v="0"/>
    <n v="1"/>
    <b v="0"/>
    <x v="24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x v="1549"/>
    <x v="1549"/>
    <b v="0"/>
    <n v="6"/>
    <b v="0"/>
    <x v="24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x v="1550"/>
    <x v="1550"/>
    <b v="0"/>
    <n v="7"/>
    <b v="0"/>
    <x v="24"/>
    <n v="13"/>
    <n v="14.43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x v="1551"/>
    <x v="1551"/>
    <b v="0"/>
    <n v="0"/>
    <b v="0"/>
    <x v="24"/>
    <n v="0"/>
    <e v="#DIV/0!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x v="341"/>
    <x v="1552"/>
    <b v="0"/>
    <n v="16"/>
    <b v="0"/>
    <x v="24"/>
    <n v="49"/>
    <n v="132.19"/>
    <x v="8"/>
    <s v="nature"/>
    <x v="1552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x v="1552"/>
    <x v="1553"/>
    <b v="0"/>
    <n v="0"/>
    <b v="0"/>
    <x v="24"/>
    <n v="0"/>
    <e v="#DIV/0!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x v="1553"/>
    <x v="1554"/>
    <b v="0"/>
    <n v="0"/>
    <b v="0"/>
    <x v="24"/>
    <n v="0"/>
    <e v="#DIV/0!"/>
    <x v="8"/>
    <s v="nature"/>
    <x v="1554"/>
    <x v="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x v="1554"/>
    <x v="1555"/>
    <b v="0"/>
    <n v="0"/>
    <b v="0"/>
    <x v="24"/>
    <n v="0"/>
    <e v="#DIV/0!"/>
    <x v="8"/>
    <s v="nature"/>
    <x v="1555"/>
    <x v="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x v="1555"/>
    <x v="1556"/>
    <b v="0"/>
    <n v="12"/>
    <b v="0"/>
    <x v="24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x v="1556"/>
    <x v="1557"/>
    <b v="0"/>
    <n v="1"/>
    <b v="0"/>
    <x v="24"/>
    <n v="4"/>
    <n v="100"/>
    <x v="8"/>
    <s v="nature"/>
    <x v="1557"/>
    <x v="0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x v="1557"/>
    <x v="1558"/>
    <b v="0"/>
    <n v="3"/>
    <b v="0"/>
    <x v="24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x v="1558"/>
    <x v="1559"/>
    <b v="0"/>
    <n v="1"/>
    <b v="0"/>
    <x v="24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x v="1559"/>
    <x v="1560"/>
    <b v="0"/>
    <n v="4"/>
    <b v="0"/>
    <x v="24"/>
    <n v="4"/>
    <n v="23.5"/>
    <x v="8"/>
    <s v="nature"/>
    <x v="156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x v="1560"/>
    <x v="1561"/>
    <b v="0"/>
    <n v="1"/>
    <b v="0"/>
    <x v="25"/>
    <n v="1"/>
    <n v="67"/>
    <x v="3"/>
    <s v="art books"/>
    <x v="156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x v="1561"/>
    <x v="1562"/>
    <b v="0"/>
    <n v="0"/>
    <b v="0"/>
    <x v="25"/>
    <n v="0"/>
    <e v="#DIV/0!"/>
    <x v="3"/>
    <s v="art books"/>
    <x v="1562"/>
    <x v="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x v="1562"/>
    <x v="1563"/>
    <b v="0"/>
    <n v="2"/>
    <b v="0"/>
    <x v="25"/>
    <n v="1"/>
    <n v="42.5"/>
    <x v="3"/>
    <s v="art books"/>
    <x v="1563"/>
    <x v="0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x v="1563"/>
    <x v="1564"/>
    <b v="0"/>
    <n v="1"/>
    <b v="0"/>
    <x v="25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x v="1564"/>
    <x v="1565"/>
    <b v="0"/>
    <n v="1"/>
    <b v="0"/>
    <x v="25"/>
    <n v="3"/>
    <n v="100"/>
    <x v="3"/>
    <s v="art books"/>
    <x v="1565"/>
    <x v="0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x v="1565"/>
    <x v="1566"/>
    <b v="0"/>
    <n v="59"/>
    <b v="0"/>
    <x v="25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x v="1566"/>
    <x v="1567"/>
    <b v="0"/>
    <n v="13"/>
    <b v="0"/>
    <x v="25"/>
    <n v="4"/>
    <n v="26.92"/>
    <x v="3"/>
    <s v="art books"/>
    <x v="1567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x v="1567"/>
    <x v="1568"/>
    <b v="0"/>
    <n v="22"/>
    <b v="0"/>
    <x v="25"/>
    <n v="14"/>
    <n v="155"/>
    <x v="3"/>
    <s v="art books"/>
    <x v="1568"/>
    <x v="0"/>
  </r>
  <r>
    <n v="1569"/>
    <s v="to be removed (Canceled)"/>
    <s v="to be removed"/>
    <x v="11"/>
    <x v="117"/>
    <x v="1"/>
    <s v="US"/>
    <s v="USD"/>
    <x v="1568"/>
    <x v="1569"/>
    <b v="0"/>
    <n v="0"/>
    <b v="0"/>
    <x v="25"/>
    <n v="0"/>
    <e v="#DIV/0!"/>
    <x v="3"/>
    <s v="art books"/>
    <x v="1569"/>
    <x v="0"/>
  </r>
  <r>
    <n v="1570"/>
    <s v="BEAUTIFUL DREAMERS: An Adult Coloring Book (Canceled)"/>
    <s v="A Coloring Book of Breathtaking Beauties_x000a_To Calm the Heart and Soul"/>
    <x v="12"/>
    <x v="685"/>
    <x v="1"/>
    <s v="US"/>
    <s v="USD"/>
    <x v="1569"/>
    <x v="1570"/>
    <b v="0"/>
    <n v="52"/>
    <b v="0"/>
    <x v="25"/>
    <n v="41"/>
    <n v="47.77"/>
    <x v="3"/>
    <s v="art books"/>
    <x v="1570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x v="1570"/>
    <x v="1571"/>
    <b v="0"/>
    <n v="4"/>
    <b v="0"/>
    <x v="25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x v="1571"/>
    <x v="1572"/>
    <b v="0"/>
    <n v="3"/>
    <b v="0"/>
    <x v="25"/>
    <n v="5"/>
    <n v="41.67"/>
    <x v="3"/>
    <s v="art books"/>
    <x v="157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x v="1572"/>
    <x v="1573"/>
    <b v="0"/>
    <n v="3"/>
    <b v="0"/>
    <x v="25"/>
    <n v="2"/>
    <n v="74.33"/>
    <x v="3"/>
    <s v="art books"/>
    <x v="1573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x v="1573"/>
    <x v="1574"/>
    <b v="0"/>
    <n v="6"/>
    <b v="0"/>
    <x v="25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x v="1574"/>
    <x v="1575"/>
    <b v="0"/>
    <n v="35"/>
    <b v="0"/>
    <x v="25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x v="1575"/>
    <x v="1576"/>
    <b v="0"/>
    <n v="10"/>
    <b v="0"/>
    <x v="25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x v="1576"/>
    <x v="1577"/>
    <b v="0"/>
    <n v="2"/>
    <b v="0"/>
    <x v="25"/>
    <n v="1"/>
    <n v="27.5"/>
    <x v="3"/>
    <s v="art books"/>
    <x v="157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x v="1577"/>
    <x v="1578"/>
    <b v="0"/>
    <n v="4"/>
    <b v="0"/>
    <x v="25"/>
    <n v="11"/>
    <n v="51.25"/>
    <x v="3"/>
    <s v="art books"/>
    <x v="1578"/>
    <x v="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x v="1578"/>
    <x v="1579"/>
    <b v="0"/>
    <n v="2"/>
    <b v="0"/>
    <x v="25"/>
    <n v="1"/>
    <n v="14"/>
    <x v="3"/>
    <s v="art books"/>
    <x v="1579"/>
    <x v="0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x v="1579"/>
    <x v="1580"/>
    <b v="0"/>
    <n v="0"/>
    <b v="0"/>
    <x v="25"/>
    <n v="0"/>
    <e v="#DIV/0!"/>
    <x v="3"/>
    <s v="art books"/>
    <x v="1580"/>
    <x v="0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x v="1580"/>
    <x v="1581"/>
    <b v="0"/>
    <n v="1"/>
    <b v="0"/>
    <x v="26"/>
    <n v="1"/>
    <n v="5"/>
    <x v="8"/>
    <s v="places"/>
    <x v="1581"/>
    <x v="0"/>
  </r>
  <r>
    <n v="1582"/>
    <s v="Scenes from New Orleans"/>
    <s v="I create canvas prints of images from in and around New Orleans"/>
    <x v="28"/>
    <x v="1085"/>
    <x v="2"/>
    <s v="US"/>
    <s v="USD"/>
    <x v="1581"/>
    <x v="1582"/>
    <b v="0"/>
    <n v="3"/>
    <b v="0"/>
    <x v="26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x v="1582"/>
    <x v="1583"/>
    <b v="0"/>
    <n v="1"/>
    <b v="0"/>
    <x v="26"/>
    <n v="0"/>
    <n v="15"/>
    <x v="8"/>
    <s v="places"/>
    <x v="1583"/>
    <x v="0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x v="1583"/>
    <x v="1584"/>
    <b v="0"/>
    <n v="0"/>
    <b v="0"/>
    <x v="26"/>
    <n v="0"/>
    <e v="#DIV/0!"/>
    <x v="8"/>
    <s v="places"/>
    <x v="1584"/>
    <x v="0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x v="1584"/>
    <x v="1585"/>
    <b v="0"/>
    <n v="12"/>
    <b v="0"/>
    <x v="26"/>
    <n v="79"/>
    <n v="131.66999999999999"/>
    <x v="8"/>
    <s v="places"/>
    <x v="1585"/>
    <x v="0"/>
  </r>
  <r>
    <n v="1586"/>
    <s v="Missouri In Pictures"/>
    <s v="Show the world the beauty that is in all of our back yards!"/>
    <x v="15"/>
    <x v="117"/>
    <x v="2"/>
    <s v="US"/>
    <s v="USD"/>
    <x v="1585"/>
    <x v="1586"/>
    <b v="0"/>
    <n v="0"/>
    <b v="0"/>
    <x v="26"/>
    <n v="0"/>
    <e v="#DIV/0!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x v="1586"/>
    <x v="1587"/>
    <b v="0"/>
    <n v="1"/>
    <b v="0"/>
    <x v="26"/>
    <n v="0"/>
    <n v="1"/>
    <x v="8"/>
    <s v="places"/>
    <x v="1587"/>
    <x v="0"/>
  </r>
  <r>
    <n v="1588"/>
    <s v="The Right Side of Texas"/>
    <s v="Southeast Texas as seen through the lens of a cell phone camera"/>
    <x v="274"/>
    <x v="117"/>
    <x v="2"/>
    <s v="US"/>
    <s v="USD"/>
    <x v="1587"/>
    <x v="1588"/>
    <b v="0"/>
    <n v="0"/>
    <b v="0"/>
    <x v="26"/>
    <n v="0"/>
    <e v="#DIV/0!"/>
    <x v="8"/>
    <s v="places"/>
    <x v="1588"/>
    <x v="0"/>
  </r>
  <r>
    <n v="1589"/>
    <s v="A Side Of The World In Canvas"/>
    <s v="I want to be able to have my own photography inside a canvas and have it be displayed everywhere."/>
    <x v="38"/>
    <x v="117"/>
    <x v="2"/>
    <s v="US"/>
    <s v="USD"/>
    <x v="1588"/>
    <x v="1589"/>
    <b v="0"/>
    <n v="0"/>
    <b v="0"/>
    <x v="26"/>
    <n v="0"/>
    <e v="#DIV/0!"/>
    <x v="8"/>
    <s v="places"/>
    <x v="1589"/>
    <x v="0"/>
  </r>
  <r>
    <n v="1590"/>
    <s v="An Italian Adventure"/>
    <s v="Discover Italy through photography."/>
    <x v="127"/>
    <x v="806"/>
    <x v="2"/>
    <s v="IT"/>
    <s v="EUR"/>
    <x v="1589"/>
    <x v="1590"/>
    <b v="0"/>
    <n v="2"/>
    <b v="0"/>
    <x v="26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x v="1590"/>
    <x v="1591"/>
    <b v="0"/>
    <n v="92"/>
    <b v="0"/>
    <x v="26"/>
    <n v="29"/>
    <n v="44.48"/>
    <x v="8"/>
    <s v="places"/>
    <x v="1591"/>
    <x v="0"/>
  </r>
  <r>
    <n v="1592"/>
    <s v="The Views of Pittsburgh"/>
    <s v="A portfolio collage of beautiful pictures of authentic Pittsburgh locations and scenery."/>
    <x v="251"/>
    <x v="117"/>
    <x v="2"/>
    <s v="US"/>
    <s v="USD"/>
    <x v="1591"/>
    <x v="1592"/>
    <b v="0"/>
    <n v="0"/>
    <b v="0"/>
    <x v="26"/>
    <n v="0"/>
    <e v="#DIV/0!"/>
    <x v="8"/>
    <s v="places"/>
    <x v="1592"/>
    <x v="0"/>
  </r>
  <r>
    <n v="1593"/>
    <s v="Picturing Italy"/>
    <s v="A trip to fulfill a dream of capturing the wonders and history of ancient Italy in person."/>
    <x v="29"/>
    <x v="158"/>
    <x v="2"/>
    <s v="US"/>
    <s v="USD"/>
    <x v="1592"/>
    <x v="1593"/>
    <b v="0"/>
    <n v="3"/>
    <b v="0"/>
    <x v="26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x v="28"/>
    <x v="82"/>
    <x v="2"/>
    <s v="US"/>
    <s v="USD"/>
    <x v="1593"/>
    <x v="1594"/>
    <b v="0"/>
    <n v="10"/>
    <b v="0"/>
    <x v="26"/>
    <n v="21"/>
    <n v="20.5"/>
    <x v="8"/>
    <s v="places"/>
    <x v="1594"/>
    <x v="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x v="1594"/>
    <x v="1595"/>
    <b v="0"/>
    <n v="7"/>
    <b v="0"/>
    <x v="26"/>
    <n v="0"/>
    <n v="40"/>
    <x v="8"/>
    <s v="places"/>
    <x v="1595"/>
    <x v="0"/>
  </r>
  <r>
    <n v="1596"/>
    <s v="The Town We Live In"/>
    <s v="London is beautiful. I want to create a book of stunning images from in and around our great city"/>
    <x v="53"/>
    <x v="735"/>
    <x v="2"/>
    <s v="GB"/>
    <s v="GBP"/>
    <x v="1595"/>
    <x v="1596"/>
    <b v="0"/>
    <n v="3"/>
    <b v="0"/>
    <x v="26"/>
    <n v="2"/>
    <n v="25"/>
    <x v="8"/>
    <s v="places"/>
    <x v="1596"/>
    <x v="0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x v="1596"/>
    <x v="1597"/>
    <b v="0"/>
    <n v="0"/>
    <b v="0"/>
    <x v="26"/>
    <n v="0"/>
    <e v="#DIV/0!"/>
    <x v="8"/>
    <s v="places"/>
    <x v="1597"/>
    <x v="0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x v="1597"/>
    <x v="1598"/>
    <b v="0"/>
    <n v="1"/>
    <b v="0"/>
    <x v="26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x v="2"/>
    <x v="117"/>
    <x v="2"/>
    <s v="GB"/>
    <s v="GBP"/>
    <x v="1598"/>
    <x v="1599"/>
    <b v="0"/>
    <n v="0"/>
    <b v="0"/>
    <x v="26"/>
    <n v="0"/>
    <e v="#DIV/0!"/>
    <x v="8"/>
    <s v="places"/>
    <x v="1599"/>
    <x v="0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x v="1599"/>
    <x v="1600"/>
    <b v="0"/>
    <n v="9"/>
    <b v="0"/>
    <x v="26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x v="1600"/>
    <x v="1601"/>
    <b v="0"/>
    <n v="56"/>
    <b v="1"/>
    <x v="11"/>
    <n v="108"/>
    <n v="48.33"/>
    <x v="4"/>
    <s v="rock"/>
    <x v="1601"/>
    <x v="0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x v="1601"/>
    <x v="1602"/>
    <b v="0"/>
    <n v="32"/>
    <b v="1"/>
    <x v="11"/>
    <n v="100"/>
    <n v="46.95"/>
    <x v="4"/>
    <s v="rock"/>
    <x v="1602"/>
    <x v="0"/>
  </r>
  <r>
    <n v="1603"/>
    <s v="Max's First Solo Album!"/>
    <s v="An exercise in the wild and dangerous world of solo musicianship by Maxwell D Feinstein."/>
    <x v="13"/>
    <x v="1091"/>
    <x v="0"/>
    <s v="US"/>
    <s v="USD"/>
    <x v="1602"/>
    <x v="1603"/>
    <b v="0"/>
    <n v="30"/>
    <b v="1"/>
    <x v="11"/>
    <n v="100"/>
    <n v="66.69"/>
    <x v="4"/>
    <s v="rock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x v="1603"/>
    <x v="1604"/>
    <b v="0"/>
    <n v="70"/>
    <b v="1"/>
    <x v="11"/>
    <n v="122"/>
    <n v="48.84"/>
    <x v="4"/>
    <s v="rock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x v="1604"/>
    <x v="1605"/>
    <b v="0"/>
    <n v="44"/>
    <b v="1"/>
    <x v="11"/>
    <n v="101"/>
    <n v="137.31"/>
    <x v="4"/>
    <s v="rock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x v="1605"/>
    <x v="1606"/>
    <b v="0"/>
    <n v="92"/>
    <b v="1"/>
    <x v="11"/>
    <n v="101"/>
    <n v="87.83"/>
    <x v="4"/>
    <s v="rock"/>
    <x v="1606"/>
    <x v="0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x v="1606"/>
    <x v="1607"/>
    <b v="0"/>
    <n v="205"/>
    <b v="1"/>
    <x v="11"/>
    <n v="145"/>
    <n v="70.790000000000006"/>
    <x v="4"/>
    <s v="rock"/>
    <x v="1607"/>
    <x v="0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x v="1607"/>
    <x v="1608"/>
    <b v="0"/>
    <n v="23"/>
    <b v="1"/>
    <x v="11"/>
    <n v="101"/>
    <n v="52.83"/>
    <x v="4"/>
    <s v="rock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x v="1608"/>
    <x v="1609"/>
    <b v="0"/>
    <n v="4"/>
    <b v="1"/>
    <x v="11"/>
    <n v="118"/>
    <n v="443.75"/>
    <x v="4"/>
    <s v="rock"/>
    <x v="1609"/>
    <x v="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x v="1609"/>
    <x v="1610"/>
    <b v="0"/>
    <n v="112"/>
    <b v="1"/>
    <x v="11"/>
    <n v="272"/>
    <n v="48.54"/>
    <x v="4"/>
    <s v="rock"/>
    <x v="1610"/>
    <x v="0"/>
  </r>
  <r>
    <n v="1611"/>
    <s v="Skelton-Luns CD/7&quot;             No Big Deal."/>
    <s v="Skelton-Luns CD/7&quot; No Big Deal."/>
    <x v="134"/>
    <x v="1099"/>
    <x v="0"/>
    <s v="US"/>
    <s v="USD"/>
    <x v="1610"/>
    <x v="1611"/>
    <b v="0"/>
    <n v="27"/>
    <b v="1"/>
    <x v="11"/>
    <n v="125"/>
    <n v="37.07"/>
    <x v="4"/>
    <s v="rock"/>
    <x v="1611"/>
    <x v="0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x v="1611"/>
    <x v="1612"/>
    <b v="0"/>
    <n v="11"/>
    <b v="1"/>
    <x v="11"/>
    <n v="110"/>
    <n v="50"/>
    <x v="4"/>
    <s v="rock"/>
    <x v="1612"/>
    <x v="0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x v="1612"/>
    <x v="1613"/>
    <b v="0"/>
    <n v="26"/>
    <b v="1"/>
    <x v="11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x v="1613"/>
    <x v="1614"/>
    <b v="0"/>
    <n v="77"/>
    <b v="1"/>
    <x v="11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x v="1614"/>
    <x v="1615"/>
    <b v="0"/>
    <n v="136"/>
    <b v="1"/>
    <x v="11"/>
    <n v="114"/>
    <n v="67.13"/>
    <x v="4"/>
    <s v="rock"/>
    <x v="1615"/>
    <x v="0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x v="1615"/>
    <x v="1616"/>
    <b v="0"/>
    <n v="157"/>
    <b v="1"/>
    <x v="11"/>
    <n v="104"/>
    <n v="66.37"/>
    <x v="4"/>
    <s v="rock"/>
    <x v="1616"/>
    <x v="0"/>
  </r>
  <r>
    <n v="1617"/>
    <s v="The Coffis Brothers 2nd Album!"/>
    <s v="The Coffis Brothers &amp;The Mountain Men are recording a brand new full length record."/>
    <x v="39"/>
    <x v="950"/>
    <x v="0"/>
    <s v="US"/>
    <s v="USD"/>
    <x v="1616"/>
    <x v="1617"/>
    <b v="0"/>
    <n v="158"/>
    <b v="1"/>
    <x v="11"/>
    <n v="146"/>
    <n v="64.62"/>
    <x v="4"/>
    <s v="rock"/>
    <x v="1617"/>
    <x v="0"/>
  </r>
  <r>
    <n v="1618"/>
    <s v="Janus Word Album"/>
    <s v="Janus Word combines hard rock with melodic acoustic music for a unique and awesome sound."/>
    <x v="15"/>
    <x v="1105"/>
    <x v="0"/>
    <s v="US"/>
    <s v="USD"/>
    <x v="1617"/>
    <x v="1618"/>
    <b v="0"/>
    <n v="27"/>
    <b v="1"/>
    <x v="11"/>
    <n v="105"/>
    <n v="58.37"/>
    <x v="4"/>
    <s v="rock"/>
    <x v="1618"/>
    <x v="0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x v="1618"/>
    <x v="1619"/>
    <b v="0"/>
    <n v="23"/>
    <b v="1"/>
    <x v="11"/>
    <n v="133"/>
    <n v="86.96"/>
    <x v="4"/>
    <s v="rock"/>
    <x v="1619"/>
    <x v="0"/>
  </r>
  <r>
    <n v="1620"/>
    <s v="Kickstart my music career with 300 CDs"/>
    <s v="Kickstarting my music career with 300 hard copy CDs of my first release."/>
    <x v="28"/>
    <x v="932"/>
    <x v="0"/>
    <s v="US"/>
    <s v="USD"/>
    <x v="1619"/>
    <x v="1620"/>
    <b v="0"/>
    <n v="17"/>
    <b v="1"/>
    <x v="11"/>
    <n v="113"/>
    <n v="66.47"/>
    <x v="4"/>
    <s v="rock"/>
    <x v="1620"/>
    <x v="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x v="1620"/>
    <x v="1621"/>
    <b v="0"/>
    <n v="37"/>
    <b v="1"/>
    <x v="11"/>
    <n v="121"/>
    <n v="163.78"/>
    <x v="4"/>
    <s v="rock"/>
    <x v="1621"/>
    <x v="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x v="1621"/>
    <x v="1622"/>
    <b v="0"/>
    <n v="65"/>
    <b v="1"/>
    <x v="11"/>
    <n v="102"/>
    <n v="107.98"/>
    <x v="4"/>
    <s v="rock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x v="1622"/>
    <x v="1623"/>
    <b v="0"/>
    <n v="18"/>
    <b v="1"/>
    <x v="11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x v="1623"/>
    <x v="1624"/>
    <b v="0"/>
    <n v="25"/>
    <b v="1"/>
    <x v="11"/>
    <n v="118"/>
    <n v="47.2"/>
    <x v="4"/>
    <s v="rock"/>
    <x v="1624"/>
    <x v="0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x v="1624"/>
    <x v="1625"/>
    <b v="0"/>
    <n v="104"/>
    <b v="1"/>
    <x v="11"/>
    <n v="155"/>
    <n v="112.02"/>
    <x v="4"/>
    <s v="rock"/>
    <x v="1625"/>
    <x v="0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x v="1625"/>
    <x v="1626"/>
    <b v="0"/>
    <n v="108"/>
    <b v="1"/>
    <x v="11"/>
    <n v="101"/>
    <n v="74.95"/>
    <x v="4"/>
    <s v="rock"/>
    <x v="1626"/>
    <x v="0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x v="1626"/>
    <x v="1627"/>
    <b v="0"/>
    <n v="38"/>
    <b v="1"/>
    <x v="11"/>
    <n v="117"/>
    <n v="61.58"/>
    <x v="4"/>
    <s v="rock"/>
    <x v="1627"/>
    <x v="0"/>
  </r>
  <r>
    <n v="1628"/>
    <s v="&quot;Songs for Tsippora&quot; Byronâ€™s DEBUT EP"/>
    <s v="Original Jewish rock music on human relationships and identity"/>
    <x v="23"/>
    <x v="1112"/>
    <x v="0"/>
    <s v="US"/>
    <s v="USD"/>
    <x v="1627"/>
    <x v="1628"/>
    <b v="0"/>
    <n v="88"/>
    <b v="1"/>
    <x v="11"/>
    <n v="101"/>
    <n v="45.88"/>
    <x v="4"/>
    <s v="rock"/>
    <x v="1628"/>
    <x v="0"/>
  </r>
  <r>
    <n v="1629"/>
    <s v="Off The Turnpike | A Loud New Way to Release Loud New Music"/>
    <s v="Help Off The Turnpike release new music, and set fire to everything!"/>
    <x v="12"/>
    <x v="1113"/>
    <x v="0"/>
    <s v="US"/>
    <s v="USD"/>
    <x v="1628"/>
    <x v="1629"/>
    <b v="0"/>
    <n v="82"/>
    <b v="1"/>
    <x v="11"/>
    <n v="104"/>
    <n v="75.849999999999994"/>
    <x v="4"/>
    <s v="rock"/>
    <x v="1629"/>
    <x v="0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x v="1629"/>
    <x v="1630"/>
    <b v="0"/>
    <n v="126"/>
    <b v="1"/>
    <x v="11"/>
    <n v="265"/>
    <n v="84.21"/>
    <x v="4"/>
    <s v="rock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x v="1630"/>
    <x v="1631"/>
    <b v="0"/>
    <n v="133"/>
    <b v="1"/>
    <x v="11"/>
    <n v="156"/>
    <n v="117.23"/>
    <x v="4"/>
    <s v="rock"/>
    <x v="1631"/>
    <x v="0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x v="1631"/>
    <x v="1632"/>
    <b v="0"/>
    <n v="47"/>
    <b v="1"/>
    <x v="11"/>
    <n v="102"/>
    <n v="86.49"/>
    <x v="4"/>
    <s v="rock"/>
    <x v="1632"/>
    <x v="0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x v="1632"/>
    <x v="1633"/>
    <b v="0"/>
    <n v="58"/>
    <b v="1"/>
    <x v="11"/>
    <n v="100"/>
    <n v="172.41"/>
    <x v="4"/>
    <s v="rock"/>
    <x v="1633"/>
    <x v="0"/>
  </r>
  <r>
    <n v="1634"/>
    <s v="RUBEDO: Debut Full Length Album"/>
    <s v="Recording Debut  Album w/ Producer Ikey Owens from Free Moral Agents/ The Mars Volta"/>
    <x v="13"/>
    <x v="1118"/>
    <x v="0"/>
    <s v="US"/>
    <s v="USD"/>
    <x v="1633"/>
    <x v="1634"/>
    <b v="0"/>
    <n v="32"/>
    <b v="1"/>
    <x v="11"/>
    <n v="101"/>
    <n v="62.81"/>
    <x v="4"/>
    <s v="rock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x v="1634"/>
    <x v="1635"/>
    <b v="0"/>
    <n v="37"/>
    <b v="1"/>
    <x v="11"/>
    <n v="125"/>
    <n v="67.73"/>
    <x v="4"/>
    <s v="rock"/>
    <x v="1635"/>
    <x v="0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x v="1635"/>
    <x v="1636"/>
    <b v="0"/>
    <n v="87"/>
    <b v="1"/>
    <x v="11"/>
    <n v="104"/>
    <n v="53.56"/>
    <x v="4"/>
    <s v="rock"/>
    <x v="1636"/>
    <x v="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x v="1636"/>
    <x v="1637"/>
    <b v="0"/>
    <n v="15"/>
    <b v="1"/>
    <x v="11"/>
    <n v="104"/>
    <n v="34.6"/>
    <x v="4"/>
    <s v="rock"/>
    <x v="1637"/>
    <x v="0"/>
  </r>
  <r>
    <n v="1638"/>
    <s v="Avenues EP 2013"/>
    <s v="Avenues will be going in to the studio to record a new EP with Matt Allison!"/>
    <x v="28"/>
    <x v="1121"/>
    <x v="0"/>
    <s v="US"/>
    <s v="USD"/>
    <x v="1637"/>
    <x v="1638"/>
    <b v="0"/>
    <n v="27"/>
    <b v="1"/>
    <x v="11"/>
    <n v="105"/>
    <n v="38.89"/>
    <x v="4"/>
    <s v="rock"/>
    <x v="1638"/>
    <x v="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x v="1638"/>
    <x v="1639"/>
    <b v="0"/>
    <n v="19"/>
    <b v="1"/>
    <x v="11"/>
    <n v="100"/>
    <n v="94.74"/>
    <x v="4"/>
    <s v="rock"/>
    <x v="1639"/>
    <x v="0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x v="1639"/>
    <x v="1640"/>
    <b v="0"/>
    <n v="17"/>
    <b v="1"/>
    <x v="11"/>
    <n v="170"/>
    <n v="39.97"/>
    <x v="4"/>
    <s v="rock"/>
    <x v="1640"/>
    <x v="0"/>
  </r>
  <r>
    <n v="1641"/>
    <s v="Tanya Dartson- Run for Your Life music video"/>
    <s v="Music Video For Upbeat and Inspiring Song - Run For Your Life"/>
    <x v="30"/>
    <x v="535"/>
    <x v="0"/>
    <s v="US"/>
    <s v="USD"/>
    <x v="1640"/>
    <x v="1641"/>
    <b v="0"/>
    <n v="26"/>
    <b v="1"/>
    <x v="27"/>
    <n v="101"/>
    <n v="97.5"/>
    <x v="4"/>
    <s v="pop"/>
    <x v="1641"/>
    <x v="0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x v="1641"/>
    <x v="1642"/>
    <b v="0"/>
    <n v="28"/>
    <b v="1"/>
    <x v="27"/>
    <n v="100"/>
    <n v="42.86"/>
    <x v="4"/>
    <s v="pop"/>
    <x v="1642"/>
    <x v="0"/>
  </r>
  <r>
    <n v="1643"/>
    <s v="This Is All Now's Brand New Album!!"/>
    <s v="This Is All Now is putting out a brand new record, and we need YOUR help to do it!"/>
    <x v="10"/>
    <x v="1124"/>
    <x v="0"/>
    <s v="US"/>
    <s v="USD"/>
    <x v="1642"/>
    <x v="1643"/>
    <b v="0"/>
    <n v="37"/>
    <b v="1"/>
    <x v="27"/>
    <n v="125"/>
    <n v="168.51"/>
    <x v="4"/>
    <s v="pop"/>
    <x v="1643"/>
    <x v="0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x v="1643"/>
    <x v="1644"/>
    <b v="0"/>
    <n v="128"/>
    <b v="1"/>
    <x v="27"/>
    <n v="110"/>
    <n v="85.55"/>
    <x v="4"/>
    <s v="pop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x v="1644"/>
    <x v="1645"/>
    <b v="0"/>
    <n v="10"/>
    <b v="1"/>
    <x v="27"/>
    <n v="111"/>
    <n v="554"/>
    <x v="4"/>
    <s v="pop"/>
    <x v="1645"/>
    <x v="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x v="1645"/>
    <x v="1646"/>
    <b v="0"/>
    <n v="83"/>
    <b v="1"/>
    <x v="27"/>
    <n v="110"/>
    <n v="26.55"/>
    <x v="4"/>
    <s v="pop"/>
    <x v="1646"/>
    <x v="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x v="1646"/>
    <x v="1647"/>
    <b v="0"/>
    <n v="46"/>
    <b v="1"/>
    <x v="27"/>
    <n v="105"/>
    <n v="113.83"/>
    <x v="4"/>
    <s v="pop"/>
    <x v="1647"/>
    <x v="0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x v="1647"/>
    <x v="1648"/>
    <b v="0"/>
    <n v="90"/>
    <b v="1"/>
    <x v="27"/>
    <n v="125"/>
    <n v="32.01"/>
    <x v="4"/>
    <s v="pop"/>
    <x v="1648"/>
    <x v="0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x v="1648"/>
    <x v="1649"/>
    <b v="0"/>
    <n v="81"/>
    <b v="1"/>
    <x v="27"/>
    <n v="101"/>
    <n v="47.19"/>
    <x v="4"/>
    <s v="pop"/>
    <x v="1649"/>
    <x v="0"/>
  </r>
  <r>
    <n v="1650"/>
    <s v="The Psalm Praise Project, Vol. 2"/>
    <s v="Help me record a CD that uses pop styling to give a fresh sound to ancient wisdom from scripture!"/>
    <x v="13"/>
    <x v="1131"/>
    <x v="0"/>
    <s v="US"/>
    <s v="USD"/>
    <x v="1649"/>
    <x v="1650"/>
    <b v="0"/>
    <n v="32"/>
    <b v="1"/>
    <x v="27"/>
    <n v="142"/>
    <n v="88.47"/>
    <x v="4"/>
    <s v="pop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x v="1650"/>
    <x v="1651"/>
    <b v="0"/>
    <n v="20"/>
    <b v="1"/>
    <x v="27"/>
    <n v="101"/>
    <n v="100.75"/>
    <x v="4"/>
    <s v="pop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x v="1651"/>
    <x v="1652"/>
    <b v="0"/>
    <n v="70"/>
    <b v="1"/>
    <x v="27"/>
    <n v="101"/>
    <n v="64.709999999999994"/>
    <x v="4"/>
    <s v="pop"/>
    <x v="1652"/>
    <x v="0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x v="1652"/>
    <x v="1653"/>
    <b v="0"/>
    <n v="168"/>
    <b v="1"/>
    <x v="27"/>
    <n v="174"/>
    <n v="51.85"/>
    <x v="4"/>
    <s v="pop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x v="1653"/>
    <x v="1654"/>
    <b v="0"/>
    <n v="34"/>
    <b v="1"/>
    <x v="27"/>
    <n v="120"/>
    <n v="38.79"/>
    <x v="4"/>
    <s v="pop"/>
    <x v="1654"/>
    <x v="0"/>
  </r>
  <r>
    <n v="1655"/>
    <s v="Meg Porter Debut EP!"/>
    <s v="Berklee College of Music student, Meg Porter needs YOUR help to fund her very first EP!"/>
    <x v="15"/>
    <x v="1136"/>
    <x v="0"/>
    <s v="US"/>
    <s v="USD"/>
    <x v="1654"/>
    <x v="1655"/>
    <b v="0"/>
    <n v="48"/>
    <b v="1"/>
    <x v="27"/>
    <n v="143"/>
    <n v="44.65"/>
    <x v="4"/>
    <s v="pop"/>
    <x v="1655"/>
    <x v="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x v="1655"/>
    <x v="1656"/>
    <b v="0"/>
    <n v="48"/>
    <b v="1"/>
    <x v="27"/>
    <n v="100"/>
    <n v="156.77000000000001"/>
    <x v="4"/>
    <s v="pop"/>
    <x v="1656"/>
    <x v="0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x v="1656"/>
    <x v="1657"/>
    <b v="0"/>
    <n v="221"/>
    <b v="1"/>
    <x v="27"/>
    <n v="105"/>
    <n v="118.7"/>
    <x v="4"/>
    <s v="pop"/>
    <x v="1657"/>
    <x v="0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x v="1657"/>
    <x v="1658"/>
    <b v="0"/>
    <n v="107"/>
    <b v="1"/>
    <x v="27"/>
    <n v="132"/>
    <n v="74.150000000000006"/>
    <x v="4"/>
    <s v="pop"/>
    <x v="1658"/>
    <x v="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x v="1658"/>
    <x v="1659"/>
    <b v="0"/>
    <n v="45"/>
    <b v="1"/>
    <x v="27"/>
    <n v="113"/>
    <n v="12.53"/>
    <x v="4"/>
    <s v="pop"/>
    <x v="1659"/>
    <x v="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x v="1659"/>
    <x v="1660"/>
    <b v="0"/>
    <n v="36"/>
    <b v="1"/>
    <x v="27"/>
    <n v="1254"/>
    <n v="27.86"/>
    <x v="4"/>
    <s v="pop"/>
    <x v="1660"/>
    <x v="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x v="1660"/>
    <x v="1661"/>
    <b v="0"/>
    <n v="101"/>
    <b v="1"/>
    <x v="27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x v="1661"/>
    <x v="1662"/>
    <b v="0"/>
    <n v="62"/>
    <b v="1"/>
    <x v="27"/>
    <n v="103"/>
    <n v="132.44"/>
    <x v="4"/>
    <s v="pop"/>
    <x v="1662"/>
    <x v="0"/>
  </r>
  <r>
    <n v="1663"/>
    <s v="ghost -- a music video"/>
    <s v="music is as important to the eyes as it is to the ears. help bring ghost to life in front of your eyes."/>
    <x v="28"/>
    <x v="1144"/>
    <x v="0"/>
    <s v="US"/>
    <s v="USD"/>
    <x v="1662"/>
    <x v="1663"/>
    <b v="0"/>
    <n v="32"/>
    <b v="1"/>
    <x v="27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x v="30"/>
    <x v="1145"/>
    <x v="0"/>
    <s v="US"/>
    <s v="USD"/>
    <x v="1663"/>
    <x v="1664"/>
    <b v="0"/>
    <n v="89"/>
    <b v="1"/>
    <x v="27"/>
    <n v="122"/>
    <n v="34.380000000000003"/>
    <x v="4"/>
    <s v="pop"/>
    <x v="1664"/>
    <x v="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x v="1664"/>
    <x v="1665"/>
    <b v="0"/>
    <n v="93"/>
    <b v="1"/>
    <x v="27"/>
    <n v="119"/>
    <n v="44.96"/>
    <x v="4"/>
    <s v="pop"/>
    <x v="1665"/>
    <x v="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x v="1665"/>
    <x v="1666"/>
    <b v="0"/>
    <n v="98"/>
    <b v="1"/>
    <x v="27"/>
    <n v="161"/>
    <n v="41.04"/>
    <x v="4"/>
    <s v="pop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x v="1666"/>
    <x v="1667"/>
    <b v="0"/>
    <n v="82"/>
    <b v="1"/>
    <x v="27"/>
    <n v="127"/>
    <n v="52.6"/>
    <x v="4"/>
    <s v="pop"/>
    <x v="1667"/>
    <x v="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x v="1667"/>
    <x v="1668"/>
    <b v="0"/>
    <n v="116"/>
    <b v="1"/>
    <x v="27"/>
    <n v="103"/>
    <n v="70.78"/>
    <x v="4"/>
    <s v="pop"/>
    <x v="1668"/>
    <x v="0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x v="1668"/>
    <x v="1669"/>
    <b v="0"/>
    <n v="52"/>
    <b v="1"/>
    <x v="27"/>
    <n v="140"/>
    <n v="53.75"/>
    <x v="4"/>
    <s v="pop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x v="1669"/>
    <x v="1670"/>
    <b v="0"/>
    <n v="23"/>
    <b v="1"/>
    <x v="27"/>
    <n v="103"/>
    <n v="44.61"/>
    <x v="4"/>
    <s v="pop"/>
    <x v="1670"/>
    <x v="0"/>
  </r>
  <r>
    <n v="1671"/>
    <s v="Luke O'Brien's Kickstarter"/>
    <s v="I am seeking funding in order to help take my music from a hobby to a career."/>
    <x v="13"/>
    <x v="1150"/>
    <x v="0"/>
    <s v="US"/>
    <s v="USD"/>
    <x v="1670"/>
    <x v="1671"/>
    <b v="0"/>
    <n v="77"/>
    <b v="1"/>
    <x v="27"/>
    <n v="101"/>
    <n v="26.15"/>
    <x v="4"/>
    <s v="pop"/>
    <x v="1671"/>
    <x v="0"/>
  </r>
  <r>
    <n v="1672"/>
    <s v="High Altotude Debut Album"/>
    <s v="Sweet, sweet harmonies from Portland Oregon's premiere high school women's a cappella group."/>
    <x v="180"/>
    <x v="1151"/>
    <x v="0"/>
    <s v="US"/>
    <s v="USD"/>
    <x v="1671"/>
    <x v="1672"/>
    <b v="0"/>
    <n v="49"/>
    <b v="1"/>
    <x v="27"/>
    <n v="113"/>
    <n v="39.18"/>
    <x v="4"/>
    <s v="pop"/>
    <x v="1672"/>
    <x v="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x v="1672"/>
    <x v="1673"/>
    <b v="0"/>
    <n v="59"/>
    <b v="1"/>
    <x v="27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x v="1673"/>
    <x v="1674"/>
    <b v="0"/>
    <n v="113"/>
    <b v="1"/>
    <x v="27"/>
    <n v="202"/>
    <n v="89.25"/>
    <x v="4"/>
    <s v="pop"/>
    <x v="1674"/>
    <x v="0"/>
  </r>
  <r>
    <n v="1675"/>
    <s v="The Great Party's Debut Album!"/>
    <s v="The Great Party is releasing their debut album. Here's your chance to be a part of it!"/>
    <x v="28"/>
    <x v="1153"/>
    <x v="0"/>
    <s v="US"/>
    <s v="USD"/>
    <x v="1674"/>
    <x v="1675"/>
    <b v="0"/>
    <n v="34"/>
    <b v="1"/>
    <x v="27"/>
    <n v="137"/>
    <n v="40.42"/>
    <x v="4"/>
    <s v="pop"/>
    <x v="1675"/>
    <x v="0"/>
  </r>
  <r>
    <n v="1676"/>
    <s v="Bridge 19 CD Release Tour"/>
    <s v="Help fund Bridge 19's tour in support of their first duo record, to be released in May 2012."/>
    <x v="9"/>
    <x v="1154"/>
    <x v="0"/>
    <s v="US"/>
    <s v="USD"/>
    <x v="1675"/>
    <x v="1676"/>
    <b v="0"/>
    <n v="42"/>
    <b v="1"/>
    <x v="27"/>
    <n v="115"/>
    <n v="82.38"/>
    <x v="4"/>
    <s v="pop"/>
    <x v="1676"/>
    <x v="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x v="1676"/>
    <x v="1677"/>
    <b v="0"/>
    <n v="42"/>
    <b v="1"/>
    <x v="27"/>
    <n v="112"/>
    <n v="159.52000000000001"/>
    <x v="4"/>
    <s v="pop"/>
    <x v="1677"/>
    <x v="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x v="1677"/>
    <x v="1678"/>
    <b v="0"/>
    <n v="49"/>
    <b v="1"/>
    <x v="27"/>
    <n v="118"/>
    <n v="36.24"/>
    <x v="4"/>
    <s v="pop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x v="1678"/>
    <x v="1679"/>
    <b v="0"/>
    <n v="56"/>
    <b v="1"/>
    <x v="27"/>
    <n v="175"/>
    <n v="62.5"/>
    <x v="4"/>
    <s v="pop"/>
    <x v="1679"/>
    <x v="0"/>
  </r>
  <r>
    <n v="1680"/>
    <s v="Kick Out a Record"/>
    <s v="Working Musician dilemma #164: how the taxman put Kick the Record 2.0 on hold"/>
    <x v="28"/>
    <x v="1156"/>
    <x v="0"/>
    <s v="US"/>
    <s v="USD"/>
    <x v="1679"/>
    <x v="1680"/>
    <b v="0"/>
    <n v="25"/>
    <b v="1"/>
    <x v="27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x v="1680"/>
    <x v="1681"/>
    <b v="0"/>
    <n v="884"/>
    <b v="0"/>
    <x v="28"/>
    <n v="101"/>
    <n v="74.58"/>
    <x v="4"/>
    <s v="faith"/>
    <x v="1681"/>
    <x v="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x v="1681"/>
    <x v="1682"/>
    <b v="0"/>
    <n v="0"/>
    <b v="0"/>
    <x v="28"/>
    <n v="0"/>
    <e v="#DIV/0!"/>
    <x v="4"/>
    <s v="faith"/>
    <x v="1682"/>
    <x v="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x v="1682"/>
    <x v="1683"/>
    <b v="0"/>
    <n v="10"/>
    <b v="0"/>
    <x v="28"/>
    <n v="22"/>
    <n v="76"/>
    <x v="4"/>
    <s v="faith"/>
    <x v="1683"/>
    <x v="0"/>
  </r>
  <r>
    <n v="1684"/>
    <s v="Goodness &amp; Mercy EP - Marty Mikles"/>
    <s v="New Music from Marty Mikles!  A new EP all about God's Goodness &amp; Mercy."/>
    <x v="6"/>
    <x v="1159"/>
    <x v="3"/>
    <s v="US"/>
    <s v="USD"/>
    <x v="1683"/>
    <x v="1684"/>
    <b v="0"/>
    <n v="101"/>
    <b v="0"/>
    <x v="28"/>
    <n v="109"/>
    <n v="86.44"/>
    <x v="4"/>
    <s v="faith"/>
    <x v="1684"/>
    <x v="0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x v="1684"/>
    <x v="1685"/>
    <b v="0"/>
    <n v="15"/>
    <b v="0"/>
    <x v="28"/>
    <n v="103"/>
    <n v="24"/>
    <x v="4"/>
    <s v="faith"/>
    <x v="1685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x v="1685"/>
    <x v="1686"/>
    <b v="0"/>
    <n v="1"/>
    <b v="0"/>
    <x v="28"/>
    <n v="0"/>
    <n v="18"/>
    <x v="4"/>
    <s v="faith"/>
    <x v="1686"/>
    <x v="0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x v="1686"/>
    <x v="1687"/>
    <b v="0"/>
    <n v="39"/>
    <b v="0"/>
    <x v="28"/>
    <n v="31"/>
    <n v="80.13"/>
    <x v="4"/>
    <s v="faith"/>
    <x v="1687"/>
    <x v="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x v="1687"/>
    <x v="1688"/>
    <b v="0"/>
    <n v="7"/>
    <b v="0"/>
    <x v="28"/>
    <n v="44"/>
    <n v="253.14"/>
    <x v="4"/>
    <s v="faith"/>
    <x v="1688"/>
    <x v="0"/>
  </r>
  <r>
    <n v="1689"/>
    <s v="Fly Away"/>
    <s v="Praising the Living God in the second half of life."/>
    <x v="262"/>
    <x v="1162"/>
    <x v="3"/>
    <s v="US"/>
    <s v="USD"/>
    <x v="1688"/>
    <x v="1689"/>
    <b v="0"/>
    <n v="14"/>
    <b v="0"/>
    <x v="28"/>
    <n v="100"/>
    <n v="171.43"/>
    <x v="4"/>
    <s v="faith"/>
    <x v="1689"/>
    <x v="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x v="1689"/>
    <x v="1690"/>
    <b v="0"/>
    <n v="11"/>
    <b v="0"/>
    <x v="28"/>
    <n v="25"/>
    <n v="57.73"/>
    <x v="4"/>
    <s v="faith"/>
    <x v="1690"/>
    <x v="0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x v="1690"/>
    <x v="1691"/>
    <b v="0"/>
    <n v="38"/>
    <b v="0"/>
    <x v="28"/>
    <n v="33"/>
    <n v="264.26"/>
    <x v="4"/>
    <s v="faith"/>
    <x v="1691"/>
    <x v="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x v="1691"/>
    <x v="1692"/>
    <b v="0"/>
    <n v="15"/>
    <b v="0"/>
    <x v="28"/>
    <n v="48"/>
    <n v="159.33000000000001"/>
    <x v="4"/>
    <s v="faith"/>
    <x v="1692"/>
    <x v="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x v="1692"/>
    <x v="1693"/>
    <b v="0"/>
    <n v="8"/>
    <b v="0"/>
    <x v="28"/>
    <n v="9"/>
    <n v="35"/>
    <x v="4"/>
    <s v="faith"/>
    <x v="1693"/>
    <x v="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x v="1693"/>
    <x v="1694"/>
    <b v="0"/>
    <n v="1"/>
    <b v="0"/>
    <x v="28"/>
    <n v="0"/>
    <n v="5"/>
    <x v="4"/>
    <s v="faith"/>
    <x v="1694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x v="1694"/>
    <x v="1695"/>
    <b v="0"/>
    <n v="23"/>
    <b v="0"/>
    <x v="28"/>
    <n v="12"/>
    <n v="61.09"/>
    <x v="4"/>
    <s v="faith"/>
    <x v="1695"/>
    <x v="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x v="1695"/>
    <x v="1696"/>
    <b v="0"/>
    <n v="0"/>
    <b v="0"/>
    <x v="28"/>
    <n v="0"/>
    <e v="#DIV/0!"/>
    <x v="4"/>
    <s v="faith"/>
    <x v="1696"/>
    <x v="0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x v="1696"/>
    <x v="1697"/>
    <b v="0"/>
    <n v="22"/>
    <b v="0"/>
    <x v="28"/>
    <n v="20"/>
    <n v="114.82"/>
    <x v="4"/>
    <s v="faith"/>
    <x v="169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x v="1697"/>
    <x v="1698"/>
    <b v="0"/>
    <n v="0"/>
    <b v="0"/>
    <x v="28"/>
    <n v="0"/>
    <e v="#DIV/0!"/>
    <x v="4"/>
    <s v="faith"/>
    <x v="1698"/>
    <x v="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x v="1698"/>
    <x v="1699"/>
    <b v="0"/>
    <n v="4"/>
    <b v="0"/>
    <x v="28"/>
    <n v="4"/>
    <n v="54"/>
    <x v="4"/>
    <s v="faith"/>
    <x v="1699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x v="1699"/>
    <x v="1700"/>
    <b v="0"/>
    <n v="79"/>
    <b v="0"/>
    <x v="28"/>
    <n v="26"/>
    <n v="65.97"/>
    <x v="4"/>
    <s v="faith"/>
    <x v="17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x v="1700"/>
    <x v="1701"/>
    <b v="0"/>
    <n v="2"/>
    <b v="0"/>
    <x v="28"/>
    <n v="0"/>
    <n v="5"/>
    <x v="4"/>
    <s v="faith"/>
    <x v="1701"/>
    <x v="0"/>
  </r>
  <r>
    <n v="1702"/>
    <s v="lyndale lewis and new vision prosper cd release"/>
    <s v="I can do all things through christ jesus"/>
    <x v="281"/>
    <x v="116"/>
    <x v="2"/>
    <s v="US"/>
    <s v="USD"/>
    <x v="1701"/>
    <x v="1702"/>
    <b v="0"/>
    <n v="1"/>
    <b v="0"/>
    <x v="28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x v="1702"/>
    <x v="1703"/>
    <b v="0"/>
    <n v="2"/>
    <b v="0"/>
    <x v="28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x v="13"/>
    <x v="1170"/>
    <x v="2"/>
    <s v="US"/>
    <s v="USD"/>
    <x v="1703"/>
    <x v="1704"/>
    <b v="0"/>
    <n v="11"/>
    <b v="0"/>
    <x v="28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x v="1704"/>
    <x v="1705"/>
    <b v="0"/>
    <n v="0"/>
    <b v="0"/>
    <x v="28"/>
    <n v="0"/>
    <e v="#DIV/0!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x v="1705"/>
    <x v="1706"/>
    <b v="0"/>
    <n v="0"/>
    <b v="0"/>
    <x v="28"/>
    <n v="0"/>
    <e v="#DIV/0!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x v="1706"/>
    <x v="1707"/>
    <b v="0"/>
    <n v="9"/>
    <b v="0"/>
    <x v="28"/>
    <n v="10"/>
    <n v="54.11"/>
    <x v="4"/>
    <s v="faith"/>
    <x v="1707"/>
    <x v="0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x v="1707"/>
    <x v="1708"/>
    <b v="0"/>
    <n v="0"/>
    <b v="0"/>
    <x v="28"/>
    <n v="0"/>
    <e v="#DIV/0!"/>
    <x v="4"/>
    <s v="faith"/>
    <x v="1708"/>
    <x v="0"/>
  </r>
  <r>
    <n v="1709"/>
    <s v="Psalms"/>
    <s v="A project to set psalms to music. The psalms are taken from the English Standard Version (ESV) of the Bible."/>
    <x v="257"/>
    <x v="1079"/>
    <x v="2"/>
    <s v="US"/>
    <s v="USD"/>
    <x v="1708"/>
    <x v="1709"/>
    <b v="0"/>
    <n v="4"/>
    <b v="0"/>
    <x v="28"/>
    <n v="5"/>
    <n v="21.25"/>
    <x v="4"/>
    <s v="faith"/>
    <x v="1709"/>
    <x v="0"/>
  </r>
  <r>
    <n v="1710"/>
    <s v="Producing a live album of our upcoming Europe tour"/>
    <s v="We want to create a gospel live album which has never been produced before."/>
    <x v="10"/>
    <x v="1172"/>
    <x v="2"/>
    <s v="DE"/>
    <s v="EUR"/>
    <x v="1709"/>
    <x v="1710"/>
    <b v="0"/>
    <n v="1"/>
    <b v="0"/>
    <x v="28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x v="1710"/>
    <x v="1711"/>
    <b v="0"/>
    <n v="2"/>
    <b v="0"/>
    <x v="28"/>
    <n v="11"/>
    <n v="525"/>
    <x v="4"/>
    <s v="faith"/>
    <x v="1711"/>
    <x v="0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x v="1711"/>
    <x v="1712"/>
    <b v="0"/>
    <n v="0"/>
    <b v="0"/>
    <x v="28"/>
    <n v="0"/>
    <e v="#DIV/0!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x v="1712"/>
    <x v="1713"/>
    <b v="0"/>
    <n v="1"/>
    <b v="0"/>
    <x v="28"/>
    <n v="2"/>
    <n v="50"/>
    <x v="4"/>
    <s v="faith"/>
    <x v="1713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x v="1713"/>
    <x v="1714"/>
    <b v="0"/>
    <n v="17"/>
    <b v="0"/>
    <x v="28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x v="1714"/>
    <x v="1715"/>
    <b v="0"/>
    <n v="2"/>
    <b v="0"/>
    <x v="28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x v="1715"/>
    <x v="1716"/>
    <b v="0"/>
    <n v="3"/>
    <b v="0"/>
    <x v="28"/>
    <n v="8"/>
    <n v="50"/>
    <x v="4"/>
    <s v="faith"/>
    <x v="1716"/>
    <x v="0"/>
  </r>
  <r>
    <n v="1717"/>
    <s v="Shift Records A New EP!"/>
    <s v="Our first record created to reach, inspire, and ultimately express the love of Jesus to our generation."/>
    <x v="282"/>
    <x v="1174"/>
    <x v="2"/>
    <s v="US"/>
    <s v="USD"/>
    <x v="1716"/>
    <x v="1717"/>
    <b v="0"/>
    <n v="41"/>
    <b v="0"/>
    <x v="28"/>
    <n v="43"/>
    <n v="34.020000000000003"/>
    <x v="4"/>
    <s v="faith"/>
    <x v="1717"/>
    <x v="0"/>
  </r>
  <r>
    <n v="1718"/>
    <s v="The Prodigal Son"/>
    <s v="A melody for the galaxy."/>
    <x v="19"/>
    <x v="735"/>
    <x v="2"/>
    <s v="US"/>
    <s v="USD"/>
    <x v="1717"/>
    <x v="1718"/>
    <b v="0"/>
    <n v="2"/>
    <b v="0"/>
    <x v="28"/>
    <n v="0"/>
    <n v="37.5"/>
    <x v="4"/>
    <s v="faith"/>
    <x v="1718"/>
    <x v="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x v="1718"/>
    <x v="1719"/>
    <b v="0"/>
    <n v="3"/>
    <b v="0"/>
    <x v="28"/>
    <n v="1"/>
    <n v="11.67"/>
    <x v="4"/>
    <s v="faith"/>
    <x v="1719"/>
    <x v="0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x v="1719"/>
    <x v="1720"/>
    <b v="0"/>
    <n v="8"/>
    <b v="0"/>
    <x v="28"/>
    <n v="6"/>
    <n v="28.13"/>
    <x v="4"/>
    <s v="faith"/>
    <x v="1720"/>
    <x v="0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x v="1720"/>
    <x v="1721"/>
    <b v="0"/>
    <n v="0"/>
    <b v="0"/>
    <x v="28"/>
    <n v="0"/>
    <e v="#DIV/0!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x v="1721"/>
    <x v="1722"/>
    <b v="0"/>
    <n v="1"/>
    <b v="0"/>
    <x v="28"/>
    <n v="0"/>
    <n v="1"/>
    <x v="4"/>
    <s v="faith"/>
    <x v="1722"/>
    <x v="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x v="1722"/>
    <x v="1723"/>
    <b v="0"/>
    <n v="3"/>
    <b v="0"/>
    <x v="28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x v="1723"/>
    <x v="1724"/>
    <b v="0"/>
    <n v="4"/>
    <b v="0"/>
    <x v="28"/>
    <n v="1"/>
    <n v="8.75"/>
    <x v="4"/>
    <s v="faith"/>
    <x v="1724"/>
    <x v="0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x v="1724"/>
    <x v="1725"/>
    <b v="0"/>
    <n v="9"/>
    <b v="0"/>
    <x v="28"/>
    <n v="10"/>
    <n v="62.22"/>
    <x v="4"/>
    <s v="faith"/>
    <x v="1725"/>
    <x v="0"/>
  </r>
  <r>
    <n v="1726"/>
    <s v="&quot;Every Day&quot; CD by Amanda Joy Hall"/>
    <s v="Amanda Joy Hall's sophomore album, &quot;Every Day&quot;. Release expected July 2014"/>
    <x v="115"/>
    <x v="1176"/>
    <x v="2"/>
    <s v="US"/>
    <s v="USD"/>
    <x v="1725"/>
    <x v="1726"/>
    <b v="0"/>
    <n v="16"/>
    <b v="0"/>
    <x v="28"/>
    <n v="34"/>
    <n v="137.25"/>
    <x v="4"/>
    <s v="faith"/>
    <x v="1726"/>
    <x v="0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x v="1726"/>
    <x v="1727"/>
    <b v="0"/>
    <n v="1"/>
    <b v="0"/>
    <x v="28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x v="1727"/>
    <x v="1728"/>
    <b v="0"/>
    <n v="7"/>
    <b v="0"/>
    <x v="28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x v="1728"/>
    <x v="1729"/>
    <b v="0"/>
    <n v="0"/>
    <b v="0"/>
    <x v="28"/>
    <n v="0"/>
    <e v="#DIV/0!"/>
    <x v="4"/>
    <s v="faith"/>
    <x v="1729"/>
    <x v="0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x v="1729"/>
    <x v="1730"/>
    <b v="0"/>
    <n v="0"/>
    <b v="0"/>
    <x v="28"/>
    <n v="0"/>
    <e v="#DIV/0!"/>
    <x v="4"/>
    <s v="faith"/>
    <x v="1730"/>
    <x v="0"/>
  </r>
  <r>
    <n v="1731"/>
    <s v="Sam Cox Band First Christian Tour"/>
    <s v="We are a Christin Worship band looking to midwest tour. God Bless!"/>
    <x v="28"/>
    <x v="117"/>
    <x v="2"/>
    <s v="US"/>
    <s v="USD"/>
    <x v="1730"/>
    <x v="1731"/>
    <b v="0"/>
    <n v="0"/>
    <b v="0"/>
    <x v="28"/>
    <n v="0"/>
    <e v="#DIV/0!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x v="1731"/>
    <x v="1732"/>
    <b v="0"/>
    <n v="0"/>
    <b v="0"/>
    <x v="28"/>
    <n v="0"/>
    <e v="#DIV/0!"/>
    <x v="4"/>
    <s v="faith"/>
    <x v="1732"/>
    <x v="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x v="1732"/>
    <x v="1733"/>
    <b v="0"/>
    <n v="0"/>
    <b v="0"/>
    <x v="28"/>
    <n v="0"/>
    <e v="#DIV/0!"/>
    <x v="4"/>
    <s v="faith"/>
    <x v="1733"/>
    <x v="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x v="1733"/>
    <x v="1734"/>
    <b v="0"/>
    <n v="1"/>
    <b v="0"/>
    <x v="28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x v="1734"/>
    <x v="1735"/>
    <b v="0"/>
    <n v="2"/>
    <b v="0"/>
    <x v="28"/>
    <n v="11"/>
    <n v="55"/>
    <x v="4"/>
    <s v="faith"/>
    <x v="1735"/>
    <x v="0"/>
  </r>
  <r>
    <n v="1736"/>
    <s v="In His Presence"/>
    <s v="A unique meditative album reflecting on the life of Christ, inviting Him into your presence"/>
    <x v="9"/>
    <x v="1178"/>
    <x v="2"/>
    <s v="US"/>
    <s v="USD"/>
    <x v="1735"/>
    <x v="1736"/>
    <b v="0"/>
    <n v="1"/>
    <b v="0"/>
    <x v="28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x v="1736"/>
    <x v="1737"/>
    <b v="0"/>
    <n v="15"/>
    <b v="0"/>
    <x v="28"/>
    <n v="21"/>
    <n v="56.67"/>
    <x v="4"/>
    <s v="faith"/>
    <x v="1737"/>
    <x v="0"/>
  </r>
  <r>
    <n v="1738"/>
    <s v="The Flashing Lights"/>
    <s v="Music that inspires and gives hope for overcoming and change. And it is good music."/>
    <x v="10"/>
    <x v="170"/>
    <x v="2"/>
    <s v="US"/>
    <s v="USD"/>
    <x v="1737"/>
    <x v="1738"/>
    <b v="0"/>
    <n v="1"/>
    <b v="0"/>
    <x v="28"/>
    <n v="0"/>
    <n v="20"/>
    <x v="4"/>
    <s v="faith"/>
    <x v="1738"/>
    <x v="0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x v="1738"/>
    <x v="1739"/>
    <b v="0"/>
    <n v="1"/>
    <b v="0"/>
    <x v="28"/>
    <n v="0"/>
    <n v="1"/>
    <x v="4"/>
    <s v="faith"/>
    <x v="1739"/>
    <x v="0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x v="1739"/>
    <x v="1740"/>
    <b v="0"/>
    <n v="0"/>
    <b v="0"/>
    <x v="28"/>
    <n v="0"/>
    <e v="#DIV/0!"/>
    <x v="4"/>
    <s v="faith"/>
    <x v="1740"/>
    <x v="0"/>
  </r>
  <r>
    <n v="1741"/>
    <s v="Caught off Guard"/>
    <s v="A photo journal documenting my experiences and travels across New Zealand"/>
    <x v="38"/>
    <x v="414"/>
    <x v="0"/>
    <s v="GB"/>
    <s v="GBP"/>
    <x v="1740"/>
    <x v="1741"/>
    <b v="0"/>
    <n v="52"/>
    <b v="1"/>
    <x v="20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x v="1741"/>
    <x v="1742"/>
    <b v="0"/>
    <n v="34"/>
    <b v="1"/>
    <x v="20"/>
    <n v="109"/>
    <n v="63.97"/>
    <x v="8"/>
    <s v="photobooks"/>
    <x v="1742"/>
    <x v="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x v="1742"/>
    <x v="1743"/>
    <b v="0"/>
    <n v="67"/>
    <b v="1"/>
    <x v="20"/>
    <n v="100"/>
    <n v="89.93"/>
    <x v="8"/>
    <s v="photobooks"/>
    <x v="1743"/>
    <x v="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x v="1743"/>
    <x v="1744"/>
    <b v="0"/>
    <n v="70"/>
    <b v="1"/>
    <x v="20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x v="1744"/>
    <x v="1745"/>
    <b v="0"/>
    <n v="89"/>
    <b v="1"/>
    <x v="20"/>
    <n v="114"/>
    <n v="89.67"/>
    <x v="8"/>
    <s v="photobooks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x v="1745"/>
    <x v="1746"/>
    <b v="0"/>
    <n v="107"/>
    <b v="1"/>
    <x v="20"/>
    <n v="148"/>
    <n v="207.62"/>
    <x v="8"/>
    <s v="photobooks"/>
    <x v="1746"/>
    <x v="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x v="1746"/>
    <x v="1747"/>
    <b v="0"/>
    <n v="159"/>
    <b v="1"/>
    <x v="20"/>
    <n v="105"/>
    <n v="59.41"/>
    <x v="8"/>
    <s v="photobooks"/>
    <x v="1747"/>
    <x v="0"/>
  </r>
  <r>
    <n v="1748"/>
    <s v="So It Is: Vancouver"/>
    <s v="Telling the story of the city through remarkable people who live in Vancouver today."/>
    <x v="63"/>
    <x v="1184"/>
    <x v="0"/>
    <s v="CA"/>
    <s v="CAD"/>
    <x v="1747"/>
    <x v="1748"/>
    <b v="0"/>
    <n v="181"/>
    <b v="1"/>
    <x v="20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x v="1748"/>
    <x v="1749"/>
    <b v="0"/>
    <n v="131"/>
    <b v="1"/>
    <x v="20"/>
    <n v="123"/>
    <n v="94.74"/>
    <x v="8"/>
    <s v="photobooks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x v="1749"/>
    <x v="1750"/>
    <b v="0"/>
    <n v="125"/>
    <b v="1"/>
    <x v="20"/>
    <n v="202"/>
    <n v="80.650000000000006"/>
    <x v="8"/>
    <s v="photobooks"/>
    <x v="1750"/>
    <x v="0"/>
  </r>
  <r>
    <n v="1751"/>
    <s v="Daily Bread: Stories from Rural Greece"/>
    <s v="Photographs and stories culled from 10 years of road trips through rural Greece"/>
    <x v="3"/>
    <x v="1187"/>
    <x v="0"/>
    <s v="US"/>
    <s v="USD"/>
    <x v="1750"/>
    <x v="1751"/>
    <b v="0"/>
    <n v="61"/>
    <b v="1"/>
    <x v="20"/>
    <n v="103"/>
    <n v="168.69"/>
    <x v="8"/>
    <s v="photobooks"/>
    <x v="1751"/>
    <x v="0"/>
  </r>
  <r>
    <n v="1752"/>
    <s v="Adfectus Book"/>
    <s v="A little book of calm, in picture form, that will soothe the soul and un-furrow the brow."/>
    <x v="38"/>
    <x v="1188"/>
    <x v="0"/>
    <s v="GB"/>
    <s v="GBP"/>
    <x v="1751"/>
    <x v="1752"/>
    <b v="0"/>
    <n v="90"/>
    <b v="1"/>
    <x v="20"/>
    <n v="260"/>
    <n v="34.69"/>
    <x v="8"/>
    <s v="photobooks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x v="1752"/>
    <x v="1753"/>
    <b v="0"/>
    <n v="35"/>
    <b v="1"/>
    <x v="20"/>
    <n v="108"/>
    <n v="462.86"/>
    <x v="8"/>
    <s v="photobooks"/>
    <x v="1753"/>
    <x v="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x v="1753"/>
    <x v="1754"/>
    <b v="0"/>
    <n v="90"/>
    <b v="1"/>
    <x v="20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x v="1754"/>
    <x v="1755"/>
    <b v="0"/>
    <n v="4"/>
    <b v="1"/>
    <x v="20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x v="1755"/>
    <x v="1756"/>
    <b v="0"/>
    <n v="120"/>
    <b v="1"/>
    <x v="20"/>
    <n v="103"/>
    <n v="47.13"/>
    <x v="8"/>
    <s v="photobooks"/>
    <x v="1756"/>
    <x v="0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x v="1756"/>
    <x v="1757"/>
    <b v="0"/>
    <n v="14"/>
    <b v="1"/>
    <x v="20"/>
    <n v="116"/>
    <n v="414.29"/>
    <x v="8"/>
    <s v="photobooks"/>
    <x v="1757"/>
    <x v="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x v="1757"/>
    <x v="1758"/>
    <b v="0"/>
    <n v="27"/>
    <b v="1"/>
    <x v="20"/>
    <n v="115"/>
    <n v="42.48"/>
    <x v="8"/>
    <s v="photobooks"/>
    <x v="1758"/>
    <x v="0"/>
  </r>
  <r>
    <n v="1759"/>
    <s v="Death Valley"/>
    <s v="Death Valley will be the first photo book of Andi State"/>
    <x v="10"/>
    <x v="1194"/>
    <x v="0"/>
    <s v="US"/>
    <s v="USD"/>
    <x v="1758"/>
    <x v="1759"/>
    <b v="0"/>
    <n v="49"/>
    <b v="1"/>
    <x v="20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x v="1759"/>
    <x v="1760"/>
    <b v="0"/>
    <n v="102"/>
    <b v="1"/>
    <x v="20"/>
    <n v="165"/>
    <n v="81.099999999999994"/>
    <x v="8"/>
    <s v="photobooks"/>
    <x v="1760"/>
    <x v="0"/>
  </r>
  <r>
    <n v="1761"/>
    <s v="I Wanted To See Boobs"/>
    <s v="A hardcover photobook telling the naked truth of a young photographers journey."/>
    <x v="213"/>
    <x v="1196"/>
    <x v="0"/>
    <s v="GB"/>
    <s v="GBP"/>
    <x v="1760"/>
    <x v="1761"/>
    <b v="0"/>
    <n v="3"/>
    <b v="1"/>
    <x v="20"/>
    <n v="155"/>
    <n v="51.67"/>
    <x v="8"/>
    <s v="photobooks"/>
    <x v="1761"/>
    <x v="0"/>
  </r>
  <r>
    <n v="1762"/>
    <s v="&quot;The Naked Pixel&quot; Ali Pakele"/>
    <s v="Project rewards $25 gets you 190+ digital images"/>
    <x v="213"/>
    <x v="1197"/>
    <x v="0"/>
    <s v="US"/>
    <s v="USD"/>
    <x v="1761"/>
    <x v="1762"/>
    <b v="0"/>
    <n v="25"/>
    <b v="1"/>
    <x v="20"/>
    <n v="885"/>
    <n v="35.4"/>
    <x v="8"/>
    <s v="photobooks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x v="1762"/>
    <x v="1763"/>
    <b v="0"/>
    <n v="118"/>
    <b v="1"/>
    <x v="20"/>
    <n v="102"/>
    <n v="103.64"/>
    <x v="8"/>
    <s v="photobooks"/>
    <x v="1763"/>
    <x v="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x v="1763"/>
    <x v="1764"/>
    <b v="1"/>
    <n v="39"/>
    <b v="0"/>
    <x v="20"/>
    <n v="20"/>
    <n v="55.28"/>
    <x v="8"/>
    <s v="photobooks"/>
    <x v="1764"/>
    <x v="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x v="1764"/>
    <x v="1765"/>
    <b v="1"/>
    <n v="103"/>
    <b v="0"/>
    <x v="20"/>
    <n v="59"/>
    <n v="72.17"/>
    <x v="8"/>
    <s v="photobooks"/>
    <x v="1765"/>
    <x v="0"/>
  </r>
  <r>
    <n v="1766"/>
    <s v="Photographic book on Melbourne's music scene"/>
    <s v="I want to create a beautiful book which documents the Melbourne music scene."/>
    <x v="15"/>
    <x v="117"/>
    <x v="2"/>
    <s v="AU"/>
    <s v="AUD"/>
    <x v="1765"/>
    <x v="1766"/>
    <b v="1"/>
    <n v="0"/>
    <b v="0"/>
    <x v="20"/>
    <n v="0"/>
    <e v="#DIV/0!"/>
    <x v="8"/>
    <s v="photobooks"/>
    <x v="1766"/>
    <x v="0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x v="1766"/>
    <x v="1767"/>
    <b v="1"/>
    <n v="39"/>
    <b v="0"/>
    <x v="20"/>
    <n v="46"/>
    <n v="58.62"/>
    <x v="8"/>
    <s v="photobooks"/>
    <x v="1767"/>
    <x v="0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x v="1767"/>
    <x v="1768"/>
    <b v="1"/>
    <n v="15"/>
    <b v="0"/>
    <x v="20"/>
    <n v="4"/>
    <n v="12.47"/>
    <x v="8"/>
    <s v="photobooks"/>
    <x v="1768"/>
    <x v="0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x v="1768"/>
    <x v="1769"/>
    <b v="1"/>
    <n v="22"/>
    <b v="0"/>
    <x v="20"/>
    <n v="3"/>
    <n v="49.14"/>
    <x v="8"/>
    <s v="photobooks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x v="1769"/>
    <x v="1770"/>
    <b v="1"/>
    <n v="92"/>
    <b v="0"/>
    <x v="20"/>
    <n v="57"/>
    <n v="150.5"/>
    <x v="8"/>
    <s v="photobooks"/>
    <x v="1770"/>
    <x v="0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x v="1770"/>
    <x v="1771"/>
    <b v="1"/>
    <n v="25"/>
    <b v="0"/>
    <x v="20"/>
    <n v="21"/>
    <n v="35.799999999999997"/>
    <x v="8"/>
    <s v="photobooks"/>
    <x v="1771"/>
    <x v="0"/>
  </r>
  <r>
    <n v="1772"/>
    <s v="White Mountain"/>
    <s v="A photobook and a short documentary film telling the story of Holocaust in Northwestern Lithuania"/>
    <x v="62"/>
    <x v="1205"/>
    <x v="2"/>
    <s v="GB"/>
    <s v="GBP"/>
    <x v="1771"/>
    <x v="1772"/>
    <b v="1"/>
    <n v="19"/>
    <b v="0"/>
    <x v="20"/>
    <n v="16"/>
    <n v="45.16"/>
    <x v="8"/>
    <s v="photobooks"/>
    <x v="1772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x v="1772"/>
    <x v="1773"/>
    <b v="1"/>
    <n v="19"/>
    <b v="0"/>
    <x v="20"/>
    <n v="6"/>
    <n v="98.79"/>
    <x v="8"/>
    <s v="photobooks"/>
    <x v="1773"/>
    <x v="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x v="1773"/>
    <x v="1774"/>
    <b v="1"/>
    <n v="13"/>
    <b v="0"/>
    <x v="20"/>
    <n v="46"/>
    <n v="88.31"/>
    <x v="8"/>
    <s v="photobooks"/>
    <x v="1774"/>
    <x v="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x v="1774"/>
    <x v="1775"/>
    <b v="1"/>
    <n v="124"/>
    <b v="0"/>
    <x v="20"/>
    <n v="65"/>
    <n v="170.63"/>
    <x v="8"/>
    <s v="photobooks"/>
    <x v="1775"/>
    <x v="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x v="1775"/>
    <x v="1776"/>
    <b v="1"/>
    <n v="4"/>
    <b v="0"/>
    <x v="20"/>
    <n v="7"/>
    <n v="83.75"/>
    <x v="8"/>
    <s v="photobooks"/>
    <x v="1776"/>
    <x v="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x v="1776"/>
    <x v="1777"/>
    <b v="1"/>
    <n v="10"/>
    <b v="0"/>
    <x v="20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x v="1777"/>
    <x v="1778"/>
    <b v="1"/>
    <n v="15"/>
    <b v="0"/>
    <x v="20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x v="1778"/>
    <x v="1779"/>
    <b v="1"/>
    <n v="38"/>
    <b v="0"/>
    <x v="20"/>
    <n v="36"/>
    <n v="104.89"/>
    <x v="8"/>
    <s v="photobooks"/>
    <x v="1779"/>
    <x v="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x v="1779"/>
    <x v="1780"/>
    <b v="1"/>
    <n v="152"/>
    <b v="0"/>
    <x v="20"/>
    <n v="40"/>
    <n v="78.44"/>
    <x v="8"/>
    <s v="photobooks"/>
    <x v="178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x v="1780"/>
    <x v="1781"/>
    <b v="1"/>
    <n v="24"/>
    <b v="0"/>
    <x v="20"/>
    <n v="26"/>
    <n v="59.04"/>
    <x v="8"/>
    <s v="photobooks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x v="1781"/>
    <x v="1782"/>
    <b v="1"/>
    <n v="76"/>
    <b v="0"/>
    <x v="20"/>
    <n v="15"/>
    <n v="71.34"/>
    <x v="8"/>
    <s v="photobooks"/>
    <x v="1782"/>
    <x v="0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x v="1782"/>
    <x v="1783"/>
    <b v="1"/>
    <n v="185"/>
    <b v="0"/>
    <x v="20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x v="1783"/>
    <x v="1784"/>
    <b v="1"/>
    <n v="33"/>
    <b v="0"/>
    <x v="20"/>
    <n v="40"/>
    <n v="60.24"/>
    <x v="8"/>
    <s v="photobooks"/>
    <x v="1784"/>
    <x v="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x v="1784"/>
    <x v="1785"/>
    <b v="1"/>
    <n v="108"/>
    <b v="0"/>
    <x v="20"/>
    <n v="20"/>
    <n v="44.94"/>
    <x v="8"/>
    <s v="photobooks"/>
    <x v="1785"/>
    <x v="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x v="1785"/>
    <x v="1786"/>
    <b v="1"/>
    <n v="29"/>
    <b v="0"/>
    <x v="20"/>
    <n v="48"/>
    <n v="31.21"/>
    <x v="8"/>
    <s v="photobooks"/>
    <x v="1786"/>
    <x v="0"/>
  </r>
  <r>
    <n v="1787"/>
    <s v="Alpamayo to Yerupaja"/>
    <s v="Raising awareness to the effects of global warming through photographs of the high mountains of Peru."/>
    <x v="3"/>
    <x v="1218"/>
    <x v="2"/>
    <s v="US"/>
    <s v="USD"/>
    <x v="1786"/>
    <x v="1787"/>
    <b v="1"/>
    <n v="24"/>
    <b v="0"/>
    <x v="20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x v="62"/>
    <x v="382"/>
    <x v="2"/>
    <s v="GB"/>
    <s v="GBP"/>
    <x v="1787"/>
    <x v="1788"/>
    <b v="1"/>
    <n v="4"/>
    <b v="0"/>
    <x v="20"/>
    <n v="1"/>
    <n v="19"/>
    <x v="8"/>
    <s v="photobooks"/>
    <x v="1788"/>
    <x v="0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x v="1788"/>
    <x v="1789"/>
    <b v="1"/>
    <n v="4"/>
    <b v="0"/>
    <x v="20"/>
    <n v="1"/>
    <n v="10"/>
    <x v="8"/>
    <s v="photobooks"/>
    <x v="1789"/>
    <x v="0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x v="1789"/>
    <x v="1790"/>
    <b v="1"/>
    <n v="15"/>
    <b v="0"/>
    <x v="20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x v="9"/>
    <x v="1220"/>
    <x v="2"/>
    <s v="GB"/>
    <s v="GBP"/>
    <x v="1790"/>
    <x v="1791"/>
    <b v="1"/>
    <n v="4"/>
    <b v="0"/>
    <x v="20"/>
    <n v="4"/>
    <n v="26.75"/>
    <x v="8"/>
    <s v="photobooks"/>
    <x v="1791"/>
    <x v="0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x v="1791"/>
    <x v="1792"/>
    <b v="1"/>
    <n v="139"/>
    <b v="0"/>
    <x v="20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x v="1792"/>
    <x v="1793"/>
    <b v="1"/>
    <n v="2"/>
    <b v="0"/>
    <x v="20"/>
    <n v="1"/>
    <n v="20"/>
    <x v="8"/>
    <s v="photobooks"/>
    <x v="1793"/>
    <x v="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x v="1793"/>
    <x v="1794"/>
    <b v="1"/>
    <n v="18"/>
    <b v="0"/>
    <x v="20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x v="89"/>
    <x v="1223"/>
    <x v="2"/>
    <s v="DE"/>
    <s v="EUR"/>
    <x v="1794"/>
    <x v="1795"/>
    <b v="1"/>
    <n v="81"/>
    <b v="0"/>
    <x v="20"/>
    <n v="39"/>
    <n v="133.9"/>
    <x v="8"/>
    <s v="photobooks"/>
    <x v="1795"/>
    <x v="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x v="1795"/>
    <x v="1796"/>
    <b v="1"/>
    <n v="86"/>
    <b v="0"/>
    <x v="20"/>
    <n v="22"/>
    <n v="48.72"/>
    <x v="8"/>
    <s v="photobooks"/>
    <x v="1796"/>
    <x v="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x v="1796"/>
    <x v="1797"/>
    <b v="1"/>
    <n v="140"/>
    <b v="0"/>
    <x v="20"/>
    <n v="68"/>
    <n v="48.25"/>
    <x v="8"/>
    <s v="photobooks"/>
    <x v="1797"/>
    <x v="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x v="1797"/>
    <x v="1798"/>
    <b v="1"/>
    <n v="37"/>
    <b v="0"/>
    <x v="20"/>
    <n v="14"/>
    <n v="58.97"/>
    <x v="8"/>
    <s v="photobooks"/>
    <x v="1798"/>
    <x v="0"/>
  </r>
  <r>
    <n v="1799"/>
    <s v="The UnDiscovered Image"/>
    <s v="The UnDiscovered Image, a monthly publication dedicated to photographers."/>
    <x v="23"/>
    <x v="1227"/>
    <x v="2"/>
    <s v="GB"/>
    <s v="GBP"/>
    <x v="1798"/>
    <x v="1799"/>
    <b v="1"/>
    <n v="6"/>
    <b v="0"/>
    <x v="20"/>
    <n v="2"/>
    <n v="11.64"/>
    <x v="8"/>
    <s v="photobooks"/>
    <x v="1799"/>
    <x v="0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x v="1799"/>
    <x v="1800"/>
    <b v="1"/>
    <n v="113"/>
    <b v="0"/>
    <x v="20"/>
    <n v="20"/>
    <n v="83.72"/>
    <x v="8"/>
    <s v="photobooks"/>
    <x v="1800"/>
    <x v="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x v="1800"/>
    <x v="1801"/>
    <b v="1"/>
    <n v="37"/>
    <b v="0"/>
    <x v="20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x v="8"/>
    <x v="1230"/>
    <x v="2"/>
    <s v="DE"/>
    <s v="EUR"/>
    <x v="1801"/>
    <x v="1802"/>
    <b v="1"/>
    <n v="18"/>
    <b v="0"/>
    <x v="20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x v="1802"/>
    <x v="1803"/>
    <b v="1"/>
    <n v="75"/>
    <b v="0"/>
    <x v="20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x v="1803"/>
    <x v="1804"/>
    <b v="1"/>
    <n v="52"/>
    <b v="0"/>
    <x v="20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x v="1804"/>
    <x v="1805"/>
    <b v="1"/>
    <n v="122"/>
    <b v="0"/>
    <x v="20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x v="1805"/>
    <x v="1806"/>
    <b v="1"/>
    <n v="8"/>
    <b v="0"/>
    <x v="20"/>
    <n v="3"/>
    <n v="73.88"/>
    <x v="8"/>
    <s v="photobooks"/>
    <x v="1806"/>
    <x v="0"/>
  </r>
  <r>
    <n v="1807"/>
    <s v="Anywhere but Here"/>
    <s v="I want to explore alternative cultures and lifestyles in America."/>
    <x v="10"/>
    <x v="503"/>
    <x v="2"/>
    <s v="US"/>
    <s v="USD"/>
    <x v="1806"/>
    <x v="1807"/>
    <b v="1"/>
    <n v="8"/>
    <b v="0"/>
    <x v="20"/>
    <n v="11"/>
    <n v="69.13"/>
    <x v="8"/>
    <s v="photobooks"/>
    <x v="1807"/>
    <x v="0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x v="1807"/>
    <x v="1808"/>
    <b v="1"/>
    <n v="96"/>
    <b v="0"/>
    <x v="20"/>
    <n v="41"/>
    <n v="120.77"/>
    <x v="8"/>
    <s v="photobooks"/>
    <x v="1808"/>
    <x v="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x v="1808"/>
    <x v="1809"/>
    <b v="1"/>
    <n v="9"/>
    <b v="0"/>
    <x v="20"/>
    <n v="11"/>
    <n v="42.22"/>
    <x v="8"/>
    <s v="photobooks"/>
    <x v="1809"/>
    <x v="0"/>
  </r>
  <r>
    <n v="1810"/>
    <s v="Film Speed"/>
    <s v="Film Speed is a series of Zines focusing on architecture shot completely on 35 and 120mm film."/>
    <x v="52"/>
    <x v="493"/>
    <x v="2"/>
    <s v="US"/>
    <s v="USD"/>
    <x v="1809"/>
    <x v="1810"/>
    <b v="0"/>
    <n v="2"/>
    <b v="0"/>
    <x v="20"/>
    <n v="3"/>
    <n v="7.5"/>
    <x v="8"/>
    <s v="photobooks"/>
    <x v="1810"/>
    <x v="0"/>
  </r>
  <r>
    <n v="1811"/>
    <s v="The Year of Sunsets"/>
    <s v="A collection of 365 color photographs of sunsets in 2014, beautifully presented in a hardcover book."/>
    <x v="214"/>
    <x v="130"/>
    <x v="2"/>
    <s v="US"/>
    <s v="USD"/>
    <x v="1810"/>
    <x v="1811"/>
    <b v="0"/>
    <n v="26"/>
    <b v="0"/>
    <x v="20"/>
    <n v="0"/>
    <n v="1.54"/>
    <x v="8"/>
    <s v="photobooks"/>
    <x v="1811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x v="1811"/>
    <x v="1812"/>
    <b v="0"/>
    <n v="23"/>
    <b v="0"/>
    <x v="20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x v="222"/>
    <x v="117"/>
    <x v="2"/>
    <s v="GB"/>
    <s v="GBP"/>
    <x v="1812"/>
    <x v="1813"/>
    <b v="0"/>
    <n v="0"/>
    <b v="0"/>
    <x v="20"/>
    <n v="0"/>
    <e v="#DIV/0!"/>
    <x v="8"/>
    <s v="photobooks"/>
    <x v="1813"/>
    <x v="0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x v="1813"/>
    <x v="1814"/>
    <b v="0"/>
    <n v="140"/>
    <b v="0"/>
    <x v="20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x v="1814"/>
    <x v="1815"/>
    <b v="0"/>
    <n v="0"/>
    <b v="0"/>
    <x v="20"/>
    <n v="0"/>
    <e v="#DIV/0!"/>
    <x v="8"/>
    <s v="photobooks"/>
    <x v="1815"/>
    <x v="0"/>
  </r>
  <r>
    <n v="1816"/>
    <s v="Moments of Passion"/>
    <s v="A unique Photographic Book Project about the Passionate Moments and Strong Emotions that lie within Karate"/>
    <x v="31"/>
    <x v="1238"/>
    <x v="2"/>
    <s v="CH"/>
    <s v="CHF"/>
    <x v="1815"/>
    <x v="1816"/>
    <b v="0"/>
    <n v="6"/>
    <b v="0"/>
    <x v="20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x v="102"/>
    <x v="1239"/>
    <x v="2"/>
    <s v="US"/>
    <s v="USD"/>
    <x v="1816"/>
    <x v="1817"/>
    <b v="0"/>
    <n v="100"/>
    <b v="0"/>
    <x v="20"/>
    <n v="52"/>
    <n v="94.19"/>
    <x v="8"/>
    <s v="photobooks"/>
    <x v="1817"/>
    <x v="0"/>
  </r>
  <r>
    <n v="1818"/>
    <s v="Give Me Your Goofy-ist"/>
    <s v="We are all different, this is a way to honor and celebrate the authenticity in being different."/>
    <x v="36"/>
    <x v="117"/>
    <x v="2"/>
    <s v="US"/>
    <s v="USD"/>
    <x v="1817"/>
    <x v="1818"/>
    <b v="0"/>
    <n v="0"/>
    <b v="0"/>
    <x v="20"/>
    <n v="0"/>
    <e v="#DIV/0!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x v="1818"/>
    <x v="1819"/>
    <b v="0"/>
    <n v="4"/>
    <b v="0"/>
    <x v="20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x v="1819"/>
    <x v="1820"/>
    <b v="0"/>
    <n v="8"/>
    <b v="0"/>
    <x v="20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x v="1820"/>
    <x v="1821"/>
    <b v="0"/>
    <n v="57"/>
    <b v="1"/>
    <x v="11"/>
    <n v="135"/>
    <n v="59.16"/>
    <x v="4"/>
    <s v="rock"/>
    <x v="1821"/>
    <x v="0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x v="1821"/>
    <x v="1822"/>
    <b v="0"/>
    <n v="11"/>
    <b v="1"/>
    <x v="11"/>
    <n v="100"/>
    <n v="27.27"/>
    <x v="4"/>
    <s v="rock"/>
    <x v="1822"/>
    <x v="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x v="1822"/>
    <x v="1823"/>
    <b v="0"/>
    <n v="33"/>
    <b v="1"/>
    <x v="11"/>
    <n v="116"/>
    <n v="24.58"/>
    <x v="4"/>
    <s v="rock"/>
    <x v="1823"/>
    <x v="0"/>
  </r>
  <r>
    <n v="1824"/>
    <s v="Tin Man's Broken Wisdom Fund"/>
    <s v="cd fund raiser"/>
    <x v="9"/>
    <x v="1243"/>
    <x v="0"/>
    <s v="US"/>
    <s v="USD"/>
    <x v="1823"/>
    <x v="1824"/>
    <b v="0"/>
    <n v="40"/>
    <b v="1"/>
    <x v="11"/>
    <n v="100"/>
    <n v="75.05"/>
    <x v="4"/>
    <s v="rock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x v="1824"/>
    <x v="1825"/>
    <b v="0"/>
    <n v="50"/>
    <b v="1"/>
    <x v="11"/>
    <n v="105"/>
    <n v="42.02"/>
    <x v="4"/>
    <s v="rock"/>
    <x v="1825"/>
    <x v="0"/>
  </r>
  <r>
    <n v="1826"/>
    <s v="BEAR GHOST! Professional Recording! Yay!"/>
    <s v="Hear your favorite Bear Ghost in eargasmic quality!"/>
    <x v="13"/>
    <x v="895"/>
    <x v="0"/>
    <s v="US"/>
    <s v="USD"/>
    <x v="1825"/>
    <x v="1826"/>
    <b v="0"/>
    <n v="38"/>
    <b v="1"/>
    <x v="11"/>
    <n v="101"/>
    <n v="53.16"/>
    <x v="4"/>
    <s v="rock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x v="1826"/>
    <x v="1827"/>
    <b v="0"/>
    <n v="96"/>
    <b v="1"/>
    <x v="11"/>
    <n v="101"/>
    <n v="83.89"/>
    <x v="4"/>
    <s v="rock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x v="1827"/>
    <x v="1828"/>
    <b v="0"/>
    <n v="48"/>
    <b v="1"/>
    <x v="11"/>
    <n v="100"/>
    <n v="417.33"/>
    <x v="4"/>
    <s v="rock"/>
    <x v="1828"/>
    <x v="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x v="1828"/>
    <x v="1829"/>
    <b v="0"/>
    <n v="33"/>
    <b v="1"/>
    <x v="11"/>
    <n v="167"/>
    <n v="75.77"/>
    <x v="4"/>
    <s v="rock"/>
    <x v="1829"/>
    <x v="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x v="1829"/>
    <x v="1830"/>
    <b v="0"/>
    <n v="226"/>
    <b v="1"/>
    <x v="11"/>
    <n v="102"/>
    <n v="67.39"/>
    <x v="4"/>
    <s v="rock"/>
    <x v="1830"/>
    <x v="0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x v="1830"/>
    <x v="1831"/>
    <b v="0"/>
    <n v="14"/>
    <b v="1"/>
    <x v="11"/>
    <n v="103"/>
    <n v="73.569999999999993"/>
    <x v="4"/>
    <s v="rock"/>
    <x v="1831"/>
    <x v="0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x v="1831"/>
    <x v="1832"/>
    <b v="0"/>
    <n v="20"/>
    <b v="1"/>
    <x v="11"/>
    <n v="143"/>
    <n v="25"/>
    <x v="4"/>
    <s v="rock"/>
    <x v="1832"/>
    <x v="0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x v="1832"/>
    <x v="1833"/>
    <b v="0"/>
    <n v="25"/>
    <b v="1"/>
    <x v="11"/>
    <n v="263"/>
    <n v="42"/>
    <x v="4"/>
    <s v="rock"/>
    <x v="1833"/>
    <x v="0"/>
  </r>
  <r>
    <n v="1834"/>
    <s v="TDJ - All Part of the Plan EP/Tour"/>
    <s v="Help us fund our first tour and promote our new EP!"/>
    <x v="3"/>
    <x v="1250"/>
    <x v="0"/>
    <s v="US"/>
    <s v="USD"/>
    <x v="1833"/>
    <x v="1834"/>
    <b v="0"/>
    <n v="90"/>
    <b v="1"/>
    <x v="11"/>
    <n v="118"/>
    <n v="131.16999999999999"/>
    <x v="4"/>
    <s v="rock"/>
    <x v="1834"/>
    <x v="0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x v="1834"/>
    <x v="1835"/>
    <b v="0"/>
    <n v="11"/>
    <b v="1"/>
    <x v="11"/>
    <n v="104"/>
    <n v="47.27"/>
    <x v="4"/>
    <s v="rock"/>
    <x v="1835"/>
    <x v="0"/>
  </r>
  <r>
    <n v="1836"/>
    <s v="KICKSTART OUR &lt;+3"/>
    <s v="Help fund our 2013 Sound &amp; Lighting Touring rig!"/>
    <x v="10"/>
    <x v="1251"/>
    <x v="0"/>
    <s v="US"/>
    <s v="USD"/>
    <x v="1835"/>
    <x v="1836"/>
    <b v="0"/>
    <n v="55"/>
    <b v="1"/>
    <x v="11"/>
    <n v="200"/>
    <n v="182.13"/>
    <x v="4"/>
    <s v="rock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x v="1836"/>
    <x v="1837"/>
    <b v="0"/>
    <n v="30"/>
    <b v="1"/>
    <x v="11"/>
    <n v="307"/>
    <n v="61.37"/>
    <x v="4"/>
    <s v="rock"/>
    <x v="1837"/>
    <x v="0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x v="1837"/>
    <x v="1838"/>
    <b v="0"/>
    <n v="28"/>
    <b v="1"/>
    <x v="11"/>
    <n v="100"/>
    <n v="35.770000000000003"/>
    <x v="4"/>
    <s v="rock"/>
    <x v="1838"/>
    <x v="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x v="1838"/>
    <x v="1839"/>
    <b v="0"/>
    <n v="45"/>
    <b v="1"/>
    <x v="11"/>
    <n v="205"/>
    <n v="45.62"/>
    <x v="4"/>
    <s v="rock"/>
    <x v="1839"/>
    <x v="0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x v="1839"/>
    <x v="1840"/>
    <b v="0"/>
    <n v="13"/>
    <b v="1"/>
    <x v="11"/>
    <n v="109"/>
    <n v="75.38"/>
    <x v="4"/>
    <s v="rock"/>
    <x v="1840"/>
    <x v="0"/>
  </r>
  <r>
    <n v="1841"/>
    <s v="Hydra Effect Debut EP"/>
    <s v="Hard Rock with a Positive Message. Help us fund, release and promote our debut EP!"/>
    <x v="13"/>
    <x v="1256"/>
    <x v="0"/>
    <s v="US"/>
    <s v="USD"/>
    <x v="1840"/>
    <x v="1841"/>
    <b v="0"/>
    <n v="40"/>
    <b v="1"/>
    <x v="11"/>
    <n v="102"/>
    <n v="50.88"/>
    <x v="4"/>
    <s v="rock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x v="1841"/>
    <x v="1842"/>
    <b v="0"/>
    <n v="21"/>
    <b v="1"/>
    <x v="11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x v="1842"/>
    <x v="1843"/>
    <b v="0"/>
    <n v="134"/>
    <b v="1"/>
    <x v="11"/>
    <n v="124"/>
    <n v="92.54"/>
    <x v="4"/>
    <s v="rock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x v="1843"/>
    <x v="1844"/>
    <b v="0"/>
    <n v="20"/>
    <b v="1"/>
    <x v="11"/>
    <n v="101"/>
    <n v="76.05"/>
    <x v="4"/>
    <s v="rock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x v="1844"/>
    <x v="1845"/>
    <b v="0"/>
    <n v="19"/>
    <b v="1"/>
    <x v="11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x v="1845"/>
    <x v="1846"/>
    <b v="0"/>
    <n v="209"/>
    <b v="1"/>
    <x v="11"/>
    <n v="138"/>
    <n v="98.99"/>
    <x v="4"/>
    <s v="rock"/>
    <x v="1846"/>
    <x v="0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x v="1846"/>
    <x v="1847"/>
    <b v="0"/>
    <n v="38"/>
    <b v="1"/>
    <x v="11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x v="1847"/>
    <x v="1848"/>
    <b v="0"/>
    <n v="24"/>
    <b v="1"/>
    <x v="11"/>
    <n v="107"/>
    <n v="134.21"/>
    <x v="4"/>
    <s v="rock"/>
    <x v="1848"/>
    <x v="0"/>
  </r>
  <r>
    <n v="1849"/>
    <s v="Release the Skyline Album"/>
    <s v="Release the Skylines is a small, local Cleveland metal band looking to record an album."/>
    <x v="43"/>
    <x v="356"/>
    <x v="0"/>
    <s v="US"/>
    <s v="USD"/>
    <x v="1848"/>
    <x v="1849"/>
    <b v="0"/>
    <n v="8"/>
    <b v="1"/>
    <x v="11"/>
    <n v="100"/>
    <n v="37.630000000000003"/>
    <x v="4"/>
    <s v="rock"/>
    <x v="1849"/>
    <x v="0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x v="1849"/>
    <x v="1850"/>
    <b v="0"/>
    <n v="179"/>
    <b v="1"/>
    <x v="11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x v="1850"/>
    <x v="1851"/>
    <b v="0"/>
    <n v="26"/>
    <b v="1"/>
    <x v="11"/>
    <n v="100"/>
    <n v="50.04"/>
    <x v="4"/>
    <s v="rock"/>
    <x v="1851"/>
    <x v="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x v="1851"/>
    <x v="1852"/>
    <b v="0"/>
    <n v="131"/>
    <b v="1"/>
    <x v="11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x v="1852"/>
    <x v="1853"/>
    <b v="0"/>
    <n v="14"/>
    <b v="1"/>
    <x v="11"/>
    <n v="102"/>
    <n v="58.21"/>
    <x v="4"/>
    <s v="rock"/>
    <x v="1853"/>
    <x v="0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x v="1853"/>
    <x v="1854"/>
    <b v="0"/>
    <n v="174"/>
    <b v="1"/>
    <x v="11"/>
    <n v="102"/>
    <n v="88.04"/>
    <x v="4"/>
    <s v="rock"/>
    <x v="1854"/>
    <x v="0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x v="1854"/>
    <x v="1855"/>
    <b v="0"/>
    <n v="191"/>
    <b v="1"/>
    <x v="11"/>
    <n v="154"/>
    <n v="70.58"/>
    <x v="4"/>
    <s v="rock"/>
    <x v="1855"/>
    <x v="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x v="1855"/>
    <x v="1856"/>
    <b v="0"/>
    <n v="38"/>
    <b v="1"/>
    <x v="11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x v="1856"/>
    <x v="1857"/>
    <b v="0"/>
    <n v="22"/>
    <b v="1"/>
    <x v="11"/>
    <n v="100"/>
    <n v="136.36000000000001"/>
    <x v="4"/>
    <s v="rock"/>
    <x v="1857"/>
    <x v="0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x v="1857"/>
    <x v="1858"/>
    <b v="0"/>
    <n v="149"/>
    <b v="1"/>
    <x v="11"/>
    <n v="109"/>
    <n v="40.549999999999997"/>
    <x v="4"/>
    <s v="rock"/>
    <x v="1858"/>
    <x v="0"/>
  </r>
  <r>
    <n v="1859"/>
    <s v="Queen Kwong Tour to London and Paris"/>
    <s v="Queen Kwong is going ON TOUR to London and Paris!"/>
    <x v="9"/>
    <x v="1270"/>
    <x v="0"/>
    <s v="US"/>
    <s v="USD"/>
    <x v="1858"/>
    <x v="1859"/>
    <b v="0"/>
    <n v="56"/>
    <b v="1"/>
    <x v="11"/>
    <n v="132"/>
    <n v="70.63"/>
    <x v="4"/>
    <s v="rock"/>
    <x v="1859"/>
    <x v="0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x v="1859"/>
    <x v="1860"/>
    <b v="0"/>
    <n v="19"/>
    <b v="1"/>
    <x v="11"/>
    <n v="133"/>
    <n v="52.68"/>
    <x v="4"/>
    <s v="rock"/>
    <x v="1860"/>
    <x v="0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x v="1860"/>
    <x v="1861"/>
    <b v="0"/>
    <n v="0"/>
    <b v="0"/>
    <x v="18"/>
    <n v="0"/>
    <e v="#DIV/0!"/>
    <x v="6"/>
    <s v="mobile games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x v="1861"/>
    <x v="1862"/>
    <b v="0"/>
    <n v="16"/>
    <b v="0"/>
    <x v="18"/>
    <n v="8"/>
    <n v="90.94"/>
    <x v="6"/>
    <s v="mobile games"/>
    <x v="1862"/>
    <x v="0"/>
  </r>
  <r>
    <n v="1863"/>
    <s v="Project: 20M813"/>
    <s v="This is an Android game where you take control of the zombies and try to eat your way to world domination!"/>
    <x v="30"/>
    <x v="115"/>
    <x v="2"/>
    <s v="US"/>
    <s v="USD"/>
    <x v="1862"/>
    <x v="1863"/>
    <b v="0"/>
    <n v="2"/>
    <b v="0"/>
    <x v="18"/>
    <n v="0"/>
    <n v="5"/>
    <x v="6"/>
    <s v="mobile games"/>
    <x v="1863"/>
    <x v="0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x v="1863"/>
    <x v="1864"/>
    <b v="0"/>
    <n v="48"/>
    <b v="0"/>
    <x v="18"/>
    <n v="43"/>
    <n v="58.08"/>
    <x v="6"/>
    <s v="mobile games"/>
    <x v="1864"/>
    <x v="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x v="1864"/>
    <x v="1865"/>
    <b v="0"/>
    <n v="2"/>
    <b v="0"/>
    <x v="18"/>
    <n v="0"/>
    <n v="2"/>
    <x v="6"/>
    <s v="mobile games"/>
    <x v="1865"/>
    <x v="0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x v="1865"/>
    <x v="1866"/>
    <b v="0"/>
    <n v="2"/>
    <b v="0"/>
    <x v="18"/>
    <n v="1"/>
    <n v="62.5"/>
    <x v="6"/>
    <s v="mobile games"/>
    <x v="1866"/>
    <x v="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x v="1866"/>
    <x v="1867"/>
    <b v="0"/>
    <n v="1"/>
    <b v="0"/>
    <x v="18"/>
    <n v="0"/>
    <n v="10"/>
    <x v="6"/>
    <s v="mobile games"/>
    <x v="1867"/>
    <x v="0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x v="1867"/>
    <x v="1868"/>
    <b v="0"/>
    <n v="17"/>
    <b v="0"/>
    <x v="18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x v="1868"/>
    <x v="1869"/>
    <b v="0"/>
    <n v="0"/>
    <b v="0"/>
    <x v="18"/>
    <n v="0"/>
    <e v="#DIV/0!"/>
    <x v="6"/>
    <s v="mobile games"/>
    <x v="1869"/>
    <x v="0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x v="1869"/>
    <x v="1870"/>
    <b v="0"/>
    <n v="11"/>
    <b v="0"/>
    <x v="18"/>
    <n v="10"/>
    <n v="32.82"/>
    <x v="6"/>
    <s v="mobile games"/>
    <x v="1870"/>
    <x v="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x v="1870"/>
    <x v="1871"/>
    <b v="0"/>
    <n v="95"/>
    <b v="0"/>
    <x v="18"/>
    <n v="72"/>
    <n v="49.12"/>
    <x v="6"/>
    <s v="mobile games"/>
    <x v="1871"/>
    <x v="0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x v="1871"/>
    <x v="1872"/>
    <b v="0"/>
    <n v="13"/>
    <b v="0"/>
    <x v="18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x v="1872"/>
    <x v="1873"/>
    <b v="0"/>
    <n v="2"/>
    <b v="0"/>
    <x v="18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x v="1873"/>
    <x v="1874"/>
    <b v="0"/>
    <n v="2"/>
    <b v="0"/>
    <x v="18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x v="3"/>
    <x v="152"/>
    <x v="2"/>
    <s v="US"/>
    <s v="USD"/>
    <x v="1874"/>
    <x v="1875"/>
    <b v="0"/>
    <n v="3"/>
    <b v="0"/>
    <x v="18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x v="1875"/>
    <x v="1876"/>
    <b v="0"/>
    <n v="0"/>
    <b v="0"/>
    <x v="18"/>
    <n v="0"/>
    <e v="#DIV/0!"/>
    <x v="6"/>
    <s v="mobile games"/>
    <x v="1876"/>
    <x v="0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x v="1876"/>
    <x v="1877"/>
    <b v="0"/>
    <n v="0"/>
    <b v="0"/>
    <x v="18"/>
    <n v="0"/>
    <e v="#DIV/0!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x v="1877"/>
    <x v="1878"/>
    <b v="0"/>
    <n v="0"/>
    <b v="0"/>
    <x v="18"/>
    <n v="0"/>
    <e v="#DIV/0!"/>
    <x v="6"/>
    <s v="mobile games"/>
    <x v="1878"/>
    <x v="0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x v="1878"/>
    <x v="1879"/>
    <b v="0"/>
    <n v="2"/>
    <b v="0"/>
    <x v="18"/>
    <n v="0"/>
    <n v="3"/>
    <x v="6"/>
    <s v="mobile games"/>
    <x v="1879"/>
    <x v="0"/>
  </r>
  <r>
    <n v="1880"/>
    <s v="Sim Betting Football"/>
    <s v="Sim Betting Football is the only football (soccer) betting simulation  game."/>
    <x v="10"/>
    <x v="1276"/>
    <x v="2"/>
    <s v="GB"/>
    <s v="GBP"/>
    <x v="1879"/>
    <x v="1880"/>
    <b v="0"/>
    <n v="24"/>
    <b v="0"/>
    <x v="18"/>
    <n v="20"/>
    <n v="41.83"/>
    <x v="6"/>
    <s v="mobile games"/>
    <x v="1880"/>
    <x v="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x v="1880"/>
    <x v="1881"/>
    <b v="0"/>
    <n v="70"/>
    <b v="1"/>
    <x v="14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x v="1881"/>
    <x v="1882"/>
    <b v="0"/>
    <n v="81"/>
    <b v="1"/>
    <x v="14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x v="1882"/>
    <x v="1883"/>
    <b v="0"/>
    <n v="32"/>
    <b v="1"/>
    <x v="14"/>
    <n v="105"/>
    <n v="32.72"/>
    <x v="4"/>
    <s v="indie rock"/>
    <x v="1883"/>
    <x v="0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x v="1883"/>
    <x v="1884"/>
    <b v="0"/>
    <n v="26"/>
    <b v="1"/>
    <x v="14"/>
    <n v="135"/>
    <n v="51.96"/>
    <x v="4"/>
    <s v="indie rock"/>
    <x v="1884"/>
    <x v="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x v="1884"/>
    <x v="1885"/>
    <b v="0"/>
    <n v="105"/>
    <b v="1"/>
    <x v="14"/>
    <n v="116"/>
    <n v="50.69"/>
    <x v="4"/>
    <s v="indie rock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x v="1885"/>
    <x v="1886"/>
    <b v="0"/>
    <n v="29"/>
    <b v="1"/>
    <x v="14"/>
    <n v="102"/>
    <n v="42.24"/>
    <x v="4"/>
    <s v="indie rock"/>
    <x v="1886"/>
    <x v="0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x v="1886"/>
    <x v="1887"/>
    <b v="0"/>
    <n v="8"/>
    <b v="1"/>
    <x v="14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x v="1887"/>
    <x v="1888"/>
    <b v="0"/>
    <n v="89"/>
    <b v="1"/>
    <x v="14"/>
    <n v="166"/>
    <n v="46.65"/>
    <x v="4"/>
    <s v="indie rock"/>
    <x v="1888"/>
    <x v="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x v="1888"/>
    <x v="1889"/>
    <b v="0"/>
    <n v="44"/>
    <b v="1"/>
    <x v="14"/>
    <n v="107"/>
    <n v="48.45"/>
    <x v="4"/>
    <s v="indie rock"/>
    <x v="1889"/>
    <x v="0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x v="1889"/>
    <x v="1890"/>
    <b v="0"/>
    <n v="246"/>
    <b v="1"/>
    <x v="14"/>
    <n v="145"/>
    <n v="70.53"/>
    <x v="4"/>
    <s v="indie rock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x v="1890"/>
    <x v="1891"/>
    <b v="0"/>
    <n v="120"/>
    <b v="1"/>
    <x v="14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x v="1891"/>
    <x v="1892"/>
    <b v="0"/>
    <n v="26"/>
    <b v="1"/>
    <x v="14"/>
    <n v="137"/>
    <n v="26.27"/>
    <x v="4"/>
    <s v="indie rock"/>
    <x v="1892"/>
    <x v="0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x v="1892"/>
    <x v="1893"/>
    <b v="0"/>
    <n v="45"/>
    <b v="1"/>
    <x v="14"/>
    <n v="104"/>
    <n v="57.78"/>
    <x v="4"/>
    <s v="indie rock"/>
    <x v="1893"/>
    <x v="0"/>
  </r>
  <r>
    <n v="1894"/>
    <s v="Help me release my first 3 song EP!!"/>
    <s v="Im trying to raise $1000 for a 3 song EP in a studio!"/>
    <x v="28"/>
    <x v="1288"/>
    <x v="0"/>
    <s v="US"/>
    <s v="USD"/>
    <x v="1893"/>
    <x v="1894"/>
    <b v="0"/>
    <n v="20"/>
    <b v="1"/>
    <x v="14"/>
    <n v="115"/>
    <n v="57.25"/>
    <x v="4"/>
    <s v="indie rock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x v="1894"/>
    <x v="1895"/>
    <b v="0"/>
    <n v="47"/>
    <b v="1"/>
    <x v="14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x v="1895"/>
    <x v="1896"/>
    <b v="0"/>
    <n v="13"/>
    <b v="1"/>
    <x v="14"/>
    <n v="124"/>
    <n v="43"/>
    <x v="4"/>
    <s v="indie rock"/>
    <x v="1896"/>
    <x v="0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x v="1896"/>
    <x v="1897"/>
    <b v="0"/>
    <n v="183"/>
    <b v="1"/>
    <x v="14"/>
    <n v="102"/>
    <n v="35.549999999999997"/>
    <x v="4"/>
    <s v="indie rock"/>
    <x v="1897"/>
    <x v="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x v="1897"/>
    <x v="1898"/>
    <b v="0"/>
    <n v="21"/>
    <b v="1"/>
    <x v="14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x v="1898"/>
    <x v="1899"/>
    <b v="0"/>
    <n v="42"/>
    <b v="1"/>
    <x v="14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x v="1899"/>
    <x v="1900"/>
    <b v="0"/>
    <n v="54"/>
    <b v="1"/>
    <x v="14"/>
    <n v="109"/>
    <n v="50.63"/>
    <x v="4"/>
    <s v="indie rock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x v="1900"/>
    <x v="1901"/>
    <b v="0"/>
    <n v="25"/>
    <b v="0"/>
    <x v="29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x v="1901"/>
    <x v="1902"/>
    <b v="0"/>
    <n v="3"/>
    <b v="0"/>
    <x v="29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x v="1902"/>
    <x v="1903"/>
    <b v="0"/>
    <n v="41"/>
    <b v="0"/>
    <x v="29"/>
    <n v="47"/>
    <n v="34.1"/>
    <x v="2"/>
    <s v="gadgets"/>
    <x v="1903"/>
    <x v="0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x v="1903"/>
    <x v="1904"/>
    <b v="0"/>
    <n v="2"/>
    <b v="0"/>
    <x v="29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x v="1904"/>
    <x v="1905"/>
    <b v="0"/>
    <n v="4"/>
    <b v="0"/>
    <x v="29"/>
    <n v="0"/>
    <n v="10.5"/>
    <x v="2"/>
    <s v="gadgets"/>
    <x v="1905"/>
    <x v="0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x v="1905"/>
    <x v="1906"/>
    <b v="0"/>
    <n v="99"/>
    <b v="0"/>
    <x v="29"/>
    <n v="43"/>
    <n v="215.96"/>
    <x v="2"/>
    <s v="gadgets"/>
    <x v="1906"/>
    <x v="0"/>
  </r>
  <r>
    <n v="1907"/>
    <s v="Litter-Buddy"/>
    <s v="Litter-Buddy is great economical alternative to leading pet waste disposal systems with cartridge bag elements."/>
    <x v="11"/>
    <x v="1079"/>
    <x v="2"/>
    <s v="US"/>
    <s v="USD"/>
    <x v="1906"/>
    <x v="1907"/>
    <b v="0"/>
    <n v="4"/>
    <b v="0"/>
    <x v="29"/>
    <n v="0"/>
    <n v="21.25"/>
    <x v="2"/>
    <s v="gadgets"/>
    <x v="1907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x v="1907"/>
    <x v="1908"/>
    <b v="0"/>
    <n v="4"/>
    <b v="0"/>
    <x v="29"/>
    <n v="2"/>
    <n v="108.25"/>
    <x v="2"/>
    <s v="gadgets"/>
    <x v="1908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x v="1908"/>
    <x v="1909"/>
    <b v="0"/>
    <n v="38"/>
    <b v="0"/>
    <x v="29"/>
    <n v="14"/>
    <n v="129.97"/>
    <x v="2"/>
    <s v="gadgets"/>
    <x v="190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x v="1909"/>
    <x v="1910"/>
    <b v="0"/>
    <n v="285"/>
    <b v="0"/>
    <x v="29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x v="1910"/>
    <x v="1911"/>
    <b v="0"/>
    <n v="1"/>
    <b v="0"/>
    <x v="29"/>
    <n v="0"/>
    <n v="10"/>
    <x v="2"/>
    <s v="gadgets"/>
    <x v="1911"/>
    <x v="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x v="1911"/>
    <x v="1912"/>
    <b v="0"/>
    <n v="42"/>
    <b v="0"/>
    <x v="29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x v="240"/>
    <x v="1300"/>
    <x v="2"/>
    <s v="GB"/>
    <s v="GBP"/>
    <x v="1912"/>
    <x v="1913"/>
    <b v="0"/>
    <n v="26"/>
    <b v="0"/>
    <x v="29"/>
    <n v="1"/>
    <n v="24.5"/>
    <x v="2"/>
    <s v="gadgets"/>
    <x v="19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x v="1913"/>
    <x v="1914"/>
    <b v="0"/>
    <n v="2"/>
    <b v="0"/>
    <x v="29"/>
    <n v="9"/>
    <n v="30"/>
    <x v="2"/>
    <s v="gadgets"/>
    <x v="1914"/>
    <x v="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x v="1914"/>
    <x v="1915"/>
    <b v="0"/>
    <n v="4"/>
    <b v="0"/>
    <x v="29"/>
    <n v="2"/>
    <n v="2"/>
    <x v="2"/>
    <s v="gadgets"/>
    <x v="1915"/>
    <x v="0"/>
  </r>
  <r>
    <n v="1916"/>
    <s v="The Paint Can Holder by U.S. Green Products"/>
    <s v="The Paint Can Holder Makes Painting Easier and Safer on Extension Ladders."/>
    <x v="22"/>
    <x v="1301"/>
    <x v="2"/>
    <s v="US"/>
    <s v="USD"/>
    <x v="1915"/>
    <x v="1916"/>
    <b v="0"/>
    <n v="6"/>
    <b v="0"/>
    <x v="29"/>
    <n v="1"/>
    <n v="17"/>
    <x v="2"/>
    <s v="gadgets"/>
    <x v="1916"/>
    <x v="0"/>
  </r>
  <r>
    <n v="1917"/>
    <s v="Chronovisor:The MOST innovative watch for night time reading"/>
    <s v="Let's build a legendary brand altogether"/>
    <x v="303"/>
    <x v="1302"/>
    <x v="2"/>
    <s v="HK"/>
    <s v="HKD"/>
    <x v="1916"/>
    <x v="1917"/>
    <b v="0"/>
    <n v="70"/>
    <b v="0"/>
    <x v="29"/>
    <n v="53"/>
    <n v="2928.93"/>
    <x v="2"/>
    <s v="gadgets"/>
    <x v="1917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x v="1917"/>
    <x v="1918"/>
    <b v="0"/>
    <n v="9"/>
    <b v="0"/>
    <x v="29"/>
    <n v="1"/>
    <n v="28.89"/>
    <x v="2"/>
    <s v="gadgets"/>
    <x v="1918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x v="1918"/>
    <x v="1919"/>
    <b v="0"/>
    <n v="8"/>
    <b v="0"/>
    <x v="29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x v="1919"/>
    <x v="1920"/>
    <b v="0"/>
    <n v="105"/>
    <b v="0"/>
    <x v="29"/>
    <n v="43"/>
    <n v="40.98"/>
    <x v="2"/>
    <s v="gadgets"/>
    <x v="1920"/>
    <x v="0"/>
  </r>
  <r>
    <n v="1921"/>
    <s v="The Fine Spirits are making an album!"/>
    <s v="The Fine Spirits are making an album, but we need your help!"/>
    <x v="15"/>
    <x v="1305"/>
    <x v="0"/>
    <s v="US"/>
    <s v="USD"/>
    <x v="1920"/>
    <x v="1921"/>
    <b v="0"/>
    <n v="38"/>
    <b v="1"/>
    <x v="14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x v="1921"/>
    <x v="1922"/>
    <b v="0"/>
    <n v="64"/>
    <b v="1"/>
    <x v="14"/>
    <n v="116"/>
    <n v="36.11"/>
    <x v="4"/>
    <s v="indie rock"/>
    <x v="1922"/>
    <x v="0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x v="1922"/>
    <x v="1923"/>
    <b v="0"/>
    <n v="13"/>
    <b v="1"/>
    <x v="14"/>
    <n v="241"/>
    <n v="23.15"/>
    <x v="4"/>
    <s v="indie rock"/>
    <x v="1923"/>
    <x v="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x v="1923"/>
    <x v="1924"/>
    <b v="0"/>
    <n v="33"/>
    <b v="1"/>
    <x v="14"/>
    <n v="114"/>
    <n v="104"/>
    <x v="4"/>
    <s v="indie rock"/>
    <x v="1924"/>
    <x v="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x v="1924"/>
    <x v="1925"/>
    <b v="0"/>
    <n v="52"/>
    <b v="1"/>
    <x v="14"/>
    <n v="110"/>
    <n v="31.83"/>
    <x v="4"/>
    <s v="indie rock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x v="1925"/>
    <x v="1926"/>
    <b v="0"/>
    <n v="107"/>
    <b v="1"/>
    <x v="14"/>
    <n v="195"/>
    <n v="27.39"/>
    <x v="4"/>
    <s v="indie rock"/>
    <x v="1926"/>
    <x v="0"/>
  </r>
  <r>
    <n v="1927"/>
    <s v="GBS Detroit Presents Hampshire"/>
    <s v="Hampshire is headed to GBS Detroit."/>
    <x v="20"/>
    <x v="972"/>
    <x v="0"/>
    <s v="US"/>
    <s v="USD"/>
    <x v="1926"/>
    <x v="1927"/>
    <b v="0"/>
    <n v="11"/>
    <b v="1"/>
    <x v="14"/>
    <n v="103"/>
    <n v="56.36"/>
    <x v="4"/>
    <s v="indie rock"/>
    <x v="1927"/>
    <x v="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x v="1927"/>
    <x v="1928"/>
    <b v="0"/>
    <n v="34"/>
    <b v="1"/>
    <x v="14"/>
    <n v="103"/>
    <n v="77.349999999999994"/>
    <x v="4"/>
    <s v="indie rock"/>
    <x v="1928"/>
    <x v="0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x v="1928"/>
    <x v="1929"/>
    <b v="0"/>
    <n v="75"/>
    <b v="1"/>
    <x v="14"/>
    <n v="100"/>
    <n v="42.8"/>
    <x v="4"/>
    <s v="indie rock"/>
    <x v="1929"/>
    <x v="0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x v="1929"/>
    <x v="1930"/>
    <b v="0"/>
    <n v="26"/>
    <b v="1"/>
    <x v="14"/>
    <n v="127"/>
    <n v="48.85"/>
    <x v="4"/>
    <s v="indie rock"/>
    <x v="1930"/>
    <x v="0"/>
  </r>
  <r>
    <n v="1931"/>
    <s v="New Lions After Dark EP!"/>
    <s v="We're an indie rock band from Clearwater, FL headed back into the studio to finish our latest EP."/>
    <x v="13"/>
    <x v="1313"/>
    <x v="0"/>
    <s v="US"/>
    <s v="USD"/>
    <x v="1930"/>
    <x v="1931"/>
    <b v="0"/>
    <n v="50"/>
    <b v="1"/>
    <x v="14"/>
    <n v="121"/>
    <n v="48.24"/>
    <x v="4"/>
    <s v="indie rock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x v="1931"/>
    <x v="1932"/>
    <b v="0"/>
    <n v="80"/>
    <b v="1"/>
    <x v="14"/>
    <n v="107"/>
    <n v="70.209999999999994"/>
    <x v="4"/>
    <s v="indie rock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x v="1932"/>
    <x v="1933"/>
    <b v="0"/>
    <n v="110"/>
    <b v="1"/>
    <x v="14"/>
    <n v="172"/>
    <n v="94.05"/>
    <x v="4"/>
    <s v="indie rock"/>
    <x v="1933"/>
    <x v="0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x v="1933"/>
    <x v="1934"/>
    <b v="0"/>
    <n v="77"/>
    <b v="1"/>
    <x v="14"/>
    <n v="124"/>
    <n v="80.27"/>
    <x v="4"/>
    <s v="indie rock"/>
    <x v="1934"/>
    <x v="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x v="1934"/>
    <x v="1935"/>
    <b v="0"/>
    <n v="50"/>
    <b v="1"/>
    <x v="14"/>
    <n v="108"/>
    <n v="54.2"/>
    <x v="4"/>
    <s v="indie rock"/>
    <x v="1935"/>
    <x v="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x v="1935"/>
    <x v="1936"/>
    <b v="0"/>
    <n v="145"/>
    <b v="1"/>
    <x v="14"/>
    <n v="117"/>
    <n v="60.27"/>
    <x v="4"/>
    <s v="indie rock"/>
    <x v="1936"/>
    <x v="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x v="1936"/>
    <x v="1937"/>
    <b v="0"/>
    <n v="29"/>
    <b v="1"/>
    <x v="14"/>
    <n v="187"/>
    <n v="38.74"/>
    <x v="4"/>
    <s v="indie rock"/>
    <x v="1937"/>
    <x v="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x v="1937"/>
    <x v="1938"/>
    <b v="0"/>
    <n v="114"/>
    <b v="1"/>
    <x v="14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x v="1938"/>
    <x v="1939"/>
    <b v="0"/>
    <n v="96"/>
    <b v="1"/>
    <x v="14"/>
    <n v="111"/>
    <n v="115.31"/>
    <x v="4"/>
    <s v="indie rock"/>
    <x v="1939"/>
    <x v="0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x v="1939"/>
    <x v="1940"/>
    <b v="0"/>
    <n v="31"/>
    <b v="1"/>
    <x v="14"/>
    <n v="171"/>
    <n v="35.840000000000003"/>
    <x v="4"/>
    <s v="indie rock"/>
    <x v="1940"/>
    <x v="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x v="1940"/>
    <x v="1941"/>
    <b v="1"/>
    <n v="4883"/>
    <b v="1"/>
    <x v="30"/>
    <n v="126"/>
    <n v="64.569999999999993"/>
    <x v="2"/>
    <s v="hardware"/>
    <x v="1941"/>
    <x v="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x v="1941"/>
    <x v="1942"/>
    <b v="1"/>
    <n v="95"/>
    <b v="1"/>
    <x v="30"/>
    <n v="138"/>
    <n v="87.44"/>
    <x v="2"/>
    <s v="hardware"/>
    <x v="1942"/>
    <x v="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x v="1942"/>
    <x v="1943"/>
    <b v="1"/>
    <n v="2478"/>
    <b v="1"/>
    <x v="30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x v="1943"/>
    <x v="1944"/>
    <b v="1"/>
    <n v="1789"/>
    <b v="1"/>
    <x v="30"/>
    <n v="788"/>
    <n v="176.2"/>
    <x v="2"/>
    <s v="hardware"/>
    <x v="1944"/>
    <x v="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x v="1944"/>
    <x v="1945"/>
    <b v="1"/>
    <n v="680"/>
    <b v="1"/>
    <x v="30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x v="1945"/>
    <x v="1946"/>
    <b v="1"/>
    <n v="70"/>
    <b v="1"/>
    <x v="30"/>
    <n v="150"/>
    <n v="160.44"/>
    <x v="2"/>
    <s v="hardware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x v="1947"/>
    <b v="1"/>
    <n v="23"/>
    <b v="1"/>
    <x v="30"/>
    <n v="101"/>
    <n v="35"/>
    <x v="2"/>
    <s v="hardware"/>
    <x v="1947"/>
    <x v="0"/>
  </r>
  <r>
    <n v="1948"/>
    <s v="UDOO X86: The Most Powerful Maker Board Ever"/>
    <s v="10 times more powerful than Raspberry Pi 3, x86 64-bit architecture"/>
    <x v="57"/>
    <x v="1330"/>
    <x v="0"/>
    <s v="US"/>
    <s v="USD"/>
    <x v="1947"/>
    <x v="1948"/>
    <b v="1"/>
    <n v="4245"/>
    <b v="1"/>
    <x v="30"/>
    <n v="800"/>
    <n v="188.51"/>
    <x v="2"/>
    <s v="hardware"/>
    <x v="1948"/>
    <x v="0"/>
  </r>
  <r>
    <n v="1949"/>
    <s v="Shake Your Power"/>
    <s v="#ShakeYourPower brings clean energy to places in the world without electricity through the power of music."/>
    <x v="63"/>
    <x v="1331"/>
    <x v="0"/>
    <s v="GB"/>
    <s v="GBP"/>
    <x v="1948"/>
    <x v="1949"/>
    <b v="1"/>
    <n v="943"/>
    <b v="1"/>
    <x v="30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x v="1949"/>
    <x v="1950"/>
    <b v="1"/>
    <n v="1876"/>
    <b v="1"/>
    <x v="30"/>
    <n v="201"/>
    <n v="51.31"/>
    <x v="2"/>
    <s v="hardware"/>
    <x v="1950"/>
    <x v="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x v="1950"/>
    <x v="1951"/>
    <b v="1"/>
    <n v="834"/>
    <b v="1"/>
    <x v="30"/>
    <n v="212"/>
    <n v="127.36"/>
    <x v="2"/>
    <s v="hardware"/>
    <x v="1951"/>
    <x v="0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x v="1951"/>
    <x v="1952"/>
    <b v="1"/>
    <n v="682"/>
    <b v="1"/>
    <x v="30"/>
    <n v="198"/>
    <n v="101.86"/>
    <x v="2"/>
    <s v="hardware"/>
    <x v="1952"/>
    <x v="0"/>
  </r>
  <r>
    <n v="1953"/>
    <s v="NTH Music Synthesizer"/>
    <s v="The NTH is an open source music synthesizer featuring instant fun, awesome sound, and a hackable design."/>
    <x v="36"/>
    <x v="1335"/>
    <x v="0"/>
    <s v="US"/>
    <s v="USD"/>
    <x v="1952"/>
    <x v="1953"/>
    <b v="1"/>
    <n v="147"/>
    <b v="1"/>
    <x v="30"/>
    <n v="226"/>
    <n v="230.56"/>
    <x v="2"/>
    <s v="hardware"/>
    <x v="1953"/>
    <x v="0"/>
  </r>
  <r>
    <n v="1954"/>
    <s v="Orison â€“ Rethink the Power of Energy"/>
    <s v="The First Home Battery System You Simply Plug in to Install"/>
    <x v="63"/>
    <x v="1336"/>
    <x v="0"/>
    <s v="US"/>
    <s v="USD"/>
    <x v="1953"/>
    <x v="1954"/>
    <b v="1"/>
    <n v="415"/>
    <b v="1"/>
    <x v="30"/>
    <n v="699"/>
    <n v="842.11"/>
    <x v="2"/>
    <s v="hardware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x v="1954"/>
    <x v="1955"/>
    <b v="1"/>
    <n v="290"/>
    <b v="1"/>
    <x v="30"/>
    <n v="399"/>
    <n v="577.28"/>
    <x v="2"/>
    <s v="hardware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x v="1955"/>
    <x v="1956"/>
    <b v="1"/>
    <n v="365"/>
    <b v="1"/>
    <x v="30"/>
    <n v="294"/>
    <n v="483.34"/>
    <x v="2"/>
    <s v="hardware"/>
    <x v="1956"/>
    <x v="0"/>
  </r>
  <r>
    <n v="1957"/>
    <s v="freeSoC and freeSoC Mini"/>
    <s v="An open hardware platform for the best microcontroller in the world."/>
    <x v="11"/>
    <x v="1339"/>
    <x v="0"/>
    <s v="US"/>
    <s v="USD"/>
    <x v="1956"/>
    <x v="1957"/>
    <b v="1"/>
    <n v="660"/>
    <b v="1"/>
    <x v="30"/>
    <n v="168"/>
    <n v="76.14"/>
    <x v="2"/>
    <s v="hardware"/>
    <x v="1957"/>
    <x v="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x v="1957"/>
    <x v="1958"/>
    <b v="1"/>
    <n v="1356"/>
    <b v="1"/>
    <x v="30"/>
    <n v="1436"/>
    <n v="74.11"/>
    <x v="2"/>
    <s v="hardware"/>
    <x v="1958"/>
    <x v="0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x v="1958"/>
    <x v="1959"/>
    <b v="1"/>
    <n v="424"/>
    <b v="1"/>
    <x v="30"/>
    <n v="157"/>
    <n v="36.97"/>
    <x v="2"/>
    <s v="hardware"/>
    <x v="1959"/>
    <x v="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x v="1959"/>
    <x v="1960"/>
    <b v="1"/>
    <n v="33"/>
    <b v="1"/>
    <x v="30"/>
    <n v="118"/>
    <n v="2500.9699999999998"/>
    <x v="2"/>
    <s v="hardware"/>
    <x v="1960"/>
    <x v="0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x v="1960"/>
    <x v="1961"/>
    <b v="1"/>
    <n v="1633"/>
    <b v="1"/>
    <x v="30"/>
    <n v="1105"/>
    <n v="67.69"/>
    <x v="2"/>
    <s v="hardware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x v="1961"/>
    <x v="1962"/>
    <b v="1"/>
    <n v="306"/>
    <b v="1"/>
    <x v="30"/>
    <n v="193"/>
    <n v="63.05"/>
    <x v="2"/>
    <s v="hardware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x v="1962"/>
    <x v="1963"/>
    <b v="1"/>
    <n v="205"/>
    <b v="1"/>
    <x v="30"/>
    <n v="127"/>
    <n v="117.6"/>
    <x v="2"/>
    <s v="hardware"/>
    <x v="1963"/>
    <x v="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x v="1963"/>
    <x v="1964"/>
    <b v="1"/>
    <n v="1281"/>
    <b v="1"/>
    <x v="30"/>
    <n v="260"/>
    <n v="180.75"/>
    <x v="2"/>
    <s v="hardware"/>
    <x v="1964"/>
    <x v="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x v="1964"/>
    <x v="1965"/>
    <b v="1"/>
    <n v="103"/>
    <b v="1"/>
    <x v="30"/>
    <n v="262"/>
    <n v="127.32"/>
    <x v="2"/>
    <s v="hardware"/>
    <x v="1965"/>
    <x v="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x v="1965"/>
    <x v="1966"/>
    <b v="1"/>
    <n v="1513"/>
    <b v="1"/>
    <x v="30"/>
    <n v="207"/>
    <n v="136.63999999999999"/>
    <x v="2"/>
    <s v="hardware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x v="1966"/>
    <x v="1967"/>
    <b v="1"/>
    <n v="405"/>
    <b v="1"/>
    <x v="30"/>
    <n v="370"/>
    <n v="182.78"/>
    <x v="2"/>
    <s v="hardware"/>
    <x v="1967"/>
    <x v="0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x v="1967"/>
    <x v="1968"/>
    <b v="1"/>
    <n v="510"/>
    <b v="1"/>
    <x v="30"/>
    <n v="285"/>
    <n v="279.38"/>
    <x v="2"/>
    <s v="hardware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x v="1968"/>
    <x v="1969"/>
    <b v="1"/>
    <n v="1887"/>
    <b v="1"/>
    <x v="30"/>
    <n v="579"/>
    <n v="61.38"/>
    <x v="2"/>
    <s v="hardware"/>
    <x v="1969"/>
    <x v="0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x v="1969"/>
    <x v="1970"/>
    <b v="1"/>
    <n v="701"/>
    <b v="1"/>
    <x v="30"/>
    <n v="1132"/>
    <n v="80.73"/>
    <x v="2"/>
    <s v="hardware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x v="1970"/>
    <x v="1971"/>
    <b v="1"/>
    <n v="3863"/>
    <b v="1"/>
    <x v="30"/>
    <n v="263"/>
    <n v="272.36"/>
    <x v="2"/>
    <s v="hardware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x v="1971"/>
    <x v="1972"/>
    <b v="1"/>
    <n v="238"/>
    <b v="1"/>
    <x v="30"/>
    <n v="674"/>
    <n v="70.849999999999994"/>
    <x v="2"/>
    <s v="hardware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x v="1972"/>
    <x v="1973"/>
    <b v="1"/>
    <n v="2051"/>
    <b v="1"/>
    <x v="30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x v="1973"/>
    <x v="1974"/>
    <b v="1"/>
    <n v="402"/>
    <b v="1"/>
    <x v="30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x v="194"/>
    <x v="1357"/>
    <x v="0"/>
    <s v="US"/>
    <s v="USD"/>
    <x v="1974"/>
    <x v="1975"/>
    <b v="1"/>
    <n v="253"/>
    <b v="1"/>
    <x v="30"/>
    <n v="209"/>
    <n v="131.99"/>
    <x v="2"/>
    <s v="hardware"/>
    <x v="1975"/>
    <x v="0"/>
  </r>
  <r>
    <n v="1976"/>
    <s v="Pi Lite white - Bright white LED display for Raspberry Pi"/>
    <s v="Can you help us make an ultra bright white one a reality?"/>
    <x v="23"/>
    <x v="1358"/>
    <x v="0"/>
    <s v="GB"/>
    <s v="GBP"/>
    <x v="1975"/>
    <x v="1976"/>
    <b v="1"/>
    <n v="473"/>
    <b v="1"/>
    <x v="30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x v="1976"/>
    <x v="1977"/>
    <b v="1"/>
    <n v="821"/>
    <b v="1"/>
    <x v="30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x v="1977"/>
    <x v="1978"/>
    <b v="1"/>
    <n v="388"/>
    <b v="1"/>
    <x v="30"/>
    <n v="1027"/>
    <n v="1323.25"/>
    <x v="2"/>
    <s v="hardware"/>
    <x v="1978"/>
    <x v="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x v="1978"/>
    <x v="1979"/>
    <b v="1"/>
    <n v="813"/>
    <b v="1"/>
    <x v="30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x v="63"/>
    <x v="1362"/>
    <x v="0"/>
    <s v="DE"/>
    <s v="EUR"/>
    <x v="1979"/>
    <x v="1980"/>
    <b v="1"/>
    <n v="1945"/>
    <b v="1"/>
    <x v="30"/>
    <n v="355"/>
    <n v="91.21"/>
    <x v="2"/>
    <s v="hardware"/>
    <x v="1980"/>
    <x v="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x v="1980"/>
    <x v="1981"/>
    <b v="0"/>
    <n v="12"/>
    <b v="0"/>
    <x v="31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x v="1981"/>
    <x v="1982"/>
    <b v="0"/>
    <n v="0"/>
    <b v="0"/>
    <x v="31"/>
    <n v="0"/>
    <e v="#DIV/0!"/>
    <x v="8"/>
    <s v="people"/>
    <x v="1982"/>
    <x v="0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x v="1982"/>
    <x v="1983"/>
    <b v="0"/>
    <n v="16"/>
    <b v="0"/>
    <x v="31"/>
    <n v="4"/>
    <n v="88.69"/>
    <x v="8"/>
    <s v="people"/>
    <x v="1983"/>
    <x v="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x v="1983"/>
    <x v="1984"/>
    <b v="0"/>
    <n v="7"/>
    <b v="0"/>
    <x v="31"/>
    <n v="21"/>
    <n v="453.14"/>
    <x v="8"/>
    <s v="people"/>
    <x v="1984"/>
    <x v="0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x v="1984"/>
    <x v="1985"/>
    <b v="0"/>
    <n v="4"/>
    <b v="0"/>
    <x v="31"/>
    <n v="3"/>
    <n v="12.75"/>
    <x v="8"/>
    <s v="people"/>
    <x v="1985"/>
    <x v="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x v="1985"/>
    <x v="1986"/>
    <b v="0"/>
    <n v="1"/>
    <b v="0"/>
    <x v="31"/>
    <n v="0"/>
    <n v="1"/>
    <x v="8"/>
    <s v="people"/>
    <x v="1986"/>
    <x v="0"/>
  </r>
  <r>
    <n v="1987"/>
    <s v="Ethiopia: Beheld"/>
    <s v="A collection of images that depicts the beauty and diversity within Ethiopia"/>
    <x v="62"/>
    <x v="1366"/>
    <x v="2"/>
    <s v="GB"/>
    <s v="GBP"/>
    <x v="1986"/>
    <x v="1987"/>
    <b v="0"/>
    <n v="28"/>
    <b v="0"/>
    <x v="31"/>
    <n v="42"/>
    <n v="83.43"/>
    <x v="8"/>
    <s v="people"/>
    <x v="1987"/>
    <x v="0"/>
  </r>
  <r>
    <n v="1988"/>
    <s v="Phillip Michael Photography"/>
    <s v="Expressing art in an image!"/>
    <x v="12"/>
    <x v="379"/>
    <x v="2"/>
    <s v="US"/>
    <s v="USD"/>
    <x v="1987"/>
    <x v="1988"/>
    <b v="0"/>
    <n v="1"/>
    <b v="0"/>
    <x v="31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x v="1988"/>
    <x v="1989"/>
    <b v="0"/>
    <n v="1"/>
    <b v="0"/>
    <x v="31"/>
    <n v="1"/>
    <n v="50"/>
    <x v="8"/>
    <s v="people"/>
    <x v="1989"/>
    <x v="0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x v="1989"/>
    <x v="1990"/>
    <b v="0"/>
    <n v="5"/>
    <b v="0"/>
    <x v="31"/>
    <n v="17"/>
    <n v="101.8"/>
    <x v="8"/>
    <s v="people"/>
    <x v="1990"/>
    <x v="0"/>
  </r>
  <r>
    <n v="1991"/>
    <s v="Portraits of Resilience"/>
    <s v="Taking (and giving) professional portraits of survivors of human trafficking in Myanmar."/>
    <x v="13"/>
    <x v="133"/>
    <x v="2"/>
    <s v="US"/>
    <s v="USD"/>
    <x v="1990"/>
    <x v="1991"/>
    <b v="0"/>
    <n v="3"/>
    <b v="0"/>
    <x v="31"/>
    <n v="7"/>
    <n v="46.67"/>
    <x v="8"/>
    <s v="people"/>
    <x v="1991"/>
    <x v="0"/>
  </r>
  <r>
    <n v="1992"/>
    <s v="The Wonderful World of Princes &amp; Princesses"/>
    <s v="A complete revamp of all the Disney Princes &amp; Princesses!"/>
    <x v="15"/>
    <x v="369"/>
    <x v="2"/>
    <s v="US"/>
    <s v="USD"/>
    <x v="1991"/>
    <x v="1992"/>
    <b v="0"/>
    <n v="2"/>
    <b v="0"/>
    <x v="31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x v="1992"/>
    <x v="1993"/>
    <b v="0"/>
    <n v="0"/>
    <b v="0"/>
    <x v="31"/>
    <n v="0"/>
    <e v="#DIV/0!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x v="1993"/>
    <x v="1994"/>
    <b v="0"/>
    <n v="0"/>
    <b v="0"/>
    <x v="31"/>
    <n v="0"/>
    <e v="#DIV/0!"/>
    <x v="8"/>
    <s v="people"/>
    <x v="1994"/>
    <x v="0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x v="1994"/>
    <x v="1995"/>
    <b v="0"/>
    <n v="3"/>
    <b v="0"/>
    <x v="31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x v="1995"/>
    <x v="1996"/>
    <b v="0"/>
    <n v="0"/>
    <b v="0"/>
    <x v="31"/>
    <n v="0"/>
    <e v="#DIV/0!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x v="1996"/>
    <x v="1997"/>
    <b v="0"/>
    <n v="0"/>
    <b v="0"/>
    <x v="31"/>
    <n v="0"/>
    <e v="#DIV/0!"/>
    <x v="8"/>
    <s v="people"/>
    <x v="1997"/>
    <x v="0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x v="1997"/>
    <x v="1998"/>
    <b v="0"/>
    <n v="3"/>
    <b v="0"/>
    <x v="31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x v="310"/>
    <x v="1369"/>
    <x v="2"/>
    <s v="GB"/>
    <s v="GBP"/>
    <x v="1998"/>
    <x v="1999"/>
    <b v="0"/>
    <n v="7"/>
    <b v="0"/>
    <x v="31"/>
    <n v="1"/>
    <n v="33.71"/>
    <x v="8"/>
    <s v="people"/>
    <x v="1999"/>
    <x v="0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x v="1999"/>
    <x v="2000"/>
    <b v="0"/>
    <n v="25"/>
    <b v="0"/>
    <x v="31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x v="2000"/>
    <x v="2001"/>
    <b v="1"/>
    <n v="1637"/>
    <b v="1"/>
    <x v="30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x v="2001"/>
    <x v="2002"/>
    <b v="1"/>
    <n v="1375"/>
    <b v="1"/>
    <x v="30"/>
    <n v="217"/>
    <n v="78.83"/>
    <x v="2"/>
    <s v="hardware"/>
    <x v="2002"/>
    <x v="0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x v="2002"/>
    <x v="2003"/>
    <b v="1"/>
    <n v="17"/>
    <b v="1"/>
    <x v="30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x v="2003"/>
    <x v="2004"/>
    <b v="1"/>
    <n v="354"/>
    <b v="1"/>
    <x v="30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x v="2004"/>
    <x v="2005"/>
    <b v="1"/>
    <n v="191"/>
    <b v="1"/>
    <x v="30"/>
    <n v="124"/>
    <n v="194.26"/>
    <x v="2"/>
    <s v="hardware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x v="2005"/>
    <x v="2006"/>
    <b v="1"/>
    <n v="303"/>
    <b v="1"/>
    <x v="30"/>
    <n v="248"/>
    <n v="408.98"/>
    <x v="2"/>
    <s v="hardware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x v="2006"/>
    <x v="2007"/>
    <b v="1"/>
    <n v="137"/>
    <b v="1"/>
    <x v="30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x v="2007"/>
    <x v="2008"/>
    <b v="1"/>
    <n v="41"/>
    <b v="1"/>
    <x v="30"/>
    <n v="117"/>
    <n v="44.85"/>
    <x v="2"/>
    <s v="hardware"/>
    <x v="2008"/>
    <x v="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x v="2008"/>
    <x v="2009"/>
    <b v="1"/>
    <n v="398"/>
    <b v="1"/>
    <x v="30"/>
    <n v="305"/>
    <n v="383.36"/>
    <x v="2"/>
    <s v="hardware"/>
    <x v="2009"/>
    <x v="0"/>
  </r>
  <r>
    <n v="2010"/>
    <s v="Weighitz: Weigh Smarter"/>
    <s v="Weighitz are miniature smart scales designed to weigh anything in the home."/>
    <x v="11"/>
    <x v="1380"/>
    <x v="0"/>
    <s v="US"/>
    <s v="USD"/>
    <x v="2009"/>
    <x v="2010"/>
    <b v="1"/>
    <n v="1737"/>
    <b v="1"/>
    <x v="30"/>
    <n v="320"/>
    <n v="55.28"/>
    <x v="2"/>
    <s v="hardware"/>
    <x v="2010"/>
    <x v="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x v="2010"/>
    <x v="2011"/>
    <b v="1"/>
    <n v="971"/>
    <b v="1"/>
    <x v="30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x v="2011"/>
    <x v="2012"/>
    <b v="1"/>
    <n v="183"/>
    <b v="1"/>
    <x v="30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x v="2012"/>
    <x v="2013"/>
    <b v="1"/>
    <n v="4562"/>
    <b v="1"/>
    <x v="30"/>
    <n v="495"/>
    <n v="173.58"/>
    <x v="2"/>
    <s v="hardware"/>
    <x v="2013"/>
    <x v="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x v="2013"/>
    <x v="2014"/>
    <b v="1"/>
    <n v="26457"/>
    <b v="1"/>
    <x v="30"/>
    <n v="7814"/>
    <n v="88.6"/>
    <x v="2"/>
    <s v="hardware"/>
    <x v="2014"/>
    <x v="0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x v="2014"/>
    <x v="2015"/>
    <b v="1"/>
    <n v="162"/>
    <b v="1"/>
    <x v="30"/>
    <n v="113"/>
    <n v="50.22"/>
    <x v="2"/>
    <s v="hardware"/>
    <x v="2015"/>
    <x v="0"/>
  </r>
  <r>
    <n v="2016"/>
    <s v="Hydra: a triple-output power supply for electronics projects"/>
    <s v="A smart, compact power supply designed to power anything, anywhere"/>
    <x v="3"/>
    <x v="1386"/>
    <x v="0"/>
    <s v="US"/>
    <s v="USD"/>
    <x v="2015"/>
    <x v="2016"/>
    <b v="1"/>
    <n v="479"/>
    <b v="1"/>
    <x v="30"/>
    <n v="922"/>
    <n v="192.39"/>
    <x v="2"/>
    <s v="hardware"/>
    <x v="2016"/>
    <x v="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x v="2016"/>
    <x v="2017"/>
    <b v="1"/>
    <n v="426"/>
    <b v="1"/>
    <x v="30"/>
    <n v="125"/>
    <n v="73.42"/>
    <x v="2"/>
    <s v="hardware"/>
    <x v="2017"/>
    <x v="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x v="2017"/>
    <x v="2018"/>
    <b v="1"/>
    <n v="450"/>
    <b v="1"/>
    <x v="30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x v="2018"/>
    <x v="2019"/>
    <b v="1"/>
    <n v="1780"/>
    <b v="1"/>
    <x v="30"/>
    <n v="485"/>
    <n v="108.97"/>
    <x v="2"/>
    <s v="hardware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x v="2019"/>
    <x v="2020"/>
    <b v="1"/>
    <n v="122"/>
    <b v="1"/>
    <x v="30"/>
    <n v="192"/>
    <n v="23.65"/>
    <x v="2"/>
    <s v="hardware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x v="2020"/>
    <x v="2021"/>
    <b v="1"/>
    <n v="95"/>
    <b v="1"/>
    <x v="30"/>
    <n v="281"/>
    <n v="147.94999999999999"/>
    <x v="2"/>
    <s v="hardware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x v="2021"/>
    <x v="2022"/>
    <b v="1"/>
    <n v="325"/>
    <b v="1"/>
    <x v="30"/>
    <n v="125"/>
    <n v="385.04"/>
    <x v="2"/>
    <s v="hardware"/>
    <x v="2022"/>
    <x v="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x v="2022"/>
    <x v="2023"/>
    <b v="1"/>
    <n v="353"/>
    <b v="1"/>
    <x v="30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x v="2023"/>
    <x v="2024"/>
    <b v="1"/>
    <n v="105"/>
    <b v="1"/>
    <x v="30"/>
    <n v="585"/>
    <n v="222.99"/>
    <x v="2"/>
    <s v="hardware"/>
    <x v="2024"/>
    <x v="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x v="2024"/>
    <x v="2025"/>
    <b v="1"/>
    <n v="729"/>
    <b v="1"/>
    <x v="30"/>
    <n v="201"/>
    <n v="220.74"/>
    <x v="2"/>
    <s v="hardware"/>
    <x v="2025"/>
    <x v="0"/>
  </r>
  <r>
    <n v="2026"/>
    <s v="MIDI Sprout - Biodata Sonification Device"/>
    <s v="MIDI Sprout enables plants to play synthesizers in real time."/>
    <x v="31"/>
    <x v="1396"/>
    <x v="0"/>
    <s v="US"/>
    <s v="USD"/>
    <x v="2025"/>
    <x v="2026"/>
    <b v="1"/>
    <n v="454"/>
    <b v="1"/>
    <x v="30"/>
    <n v="133"/>
    <n v="73.5"/>
    <x v="2"/>
    <s v="hardware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x v="2026"/>
    <x v="2027"/>
    <b v="1"/>
    <n v="539"/>
    <b v="1"/>
    <x v="30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x v="9"/>
    <x v="1398"/>
    <x v="0"/>
    <s v="US"/>
    <s v="USD"/>
    <x v="2027"/>
    <x v="2028"/>
    <b v="1"/>
    <n v="79"/>
    <b v="1"/>
    <x v="30"/>
    <n v="126"/>
    <n v="47.91"/>
    <x v="2"/>
    <s v="hardware"/>
    <x v="2028"/>
    <x v="0"/>
  </r>
  <r>
    <n v="2029"/>
    <s v="Lumin8 Pro"/>
    <s v="Lumin8 Pro is a fun and easy to use light controller that makes light dance to your favorite music."/>
    <x v="30"/>
    <x v="1399"/>
    <x v="0"/>
    <s v="US"/>
    <s v="USD"/>
    <x v="2028"/>
    <x v="2029"/>
    <b v="1"/>
    <n v="94"/>
    <b v="1"/>
    <x v="30"/>
    <n v="361"/>
    <n v="96.06"/>
    <x v="2"/>
    <s v="hardware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x v="2029"/>
    <x v="2030"/>
    <b v="1"/>
    <n v="625"/>
    <b v="1"/>
    <x v="30"/>
    <n v="226"/>
    <n v="118.61"/>
    <x v="2"/>
    <s v="hardware"/>
    <x v="2030"/>
    <x v="0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x v="2030"/>
    <x v="2031"/>
    <b v="1"/>
    <n v="508"/>
    <b v="1"/>
    <x v="30"/>
    <n v="120"/>
    <n v="118.45"/>
    <x v="2"/>
    <s v="hardware"/>
    <x v="2031"/>
    <x v="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x v="2031"/>
    <x v="2032"/>
    <b v="1"/>
    <n v="531"/>
    <b v="1"/>
    <x v="30"/>
    <n v="304"/>
    <n v="143.21"/>
    <x v="2"/>
    <s v="hardware"/>
    <x v="2032"/>
    <x v="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x v="2032"/>
    <x v="2033"/>
    <b v="1"/>
    <n v="158"/>
    <b v="1"/>
    <x v="30"/>
    <n v="179"/>
    <n v="282.72000000000003"/>
    <x v="2"/>
    <s v="hardware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x v="2033"/>
    <x v="2034"/>
    <b v="1"/>
    <n v="508"/>
    <b v="1"/>
    <x v="30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x v="2034"/>
    <x v="2035"/>
    <b v="1"/>
    <n v="644"/>
    <b v="1"/>
    <x v="30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x v="2035"/>
    <x v="2036"/>
    <b v="1"/>
    <n v="848"/>
    <b v="1"/>
    <x v="30"/>
    <n v="132"/>
    <n v="46.58"/>
    <x v="2"/>
    <s v="hardware"/>
    <x v="2036"/>
    <x v="0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x v="2036"/>
    <x v="2037"/>
    <b v="1"/>
    <n v="429"/>
    <b v="1"/>
    <x v="30"/>
    <n v="300"/>
    <n v="70.040000000000006"/>
    <x v="2"/>
    <s v="hardware"/>
    <x v="2037"/>
    <x v="0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x v="2037"/>
    <x v="2038"/>
    <b v="1"/>
    <n v="204"/>
    <b v="1"/>
    <x v="30"/>
    <n v="421"/>
    <n v="164.91"/>
    <x v="2"/>
    <s v="hardware"/>
    <x v="2038"/>
    <x v="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x v="2038"/>
    <x v="2039"/>
    <b v="1"/>
    <n v="379"/>
    <b v="1"/>
    <x v="30"/>
    <n v="136"/>
    <n v="449.26"/>
    <x v="2"/>
    <s v="hardware"/>
    <x v="2039"/>
    <x v="0"/>
  </r>
  <r>
    <n v="2040"/>
    <s v="Programmable Capacitor"/>
    <s v="4.29 Billion+ Capacitor Combinations._x000a_No Coding Required."/>
    <x v="9"/>
    <x v="1410"/>
    <x v="0"/>
    <s v="US"/>
    <s v="USD"/>
    <x v="2039"/>
    <x v="2040"/>
    <b v="1"/>
    <n v="271"/>
    <b v="1"/>
    <x v="30"/>
    <n v="248"/>
    <n v="27.47"/>
    <x v="2"/>
    <s v="hardware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x v="2040"/>
    <x v="2041"/>
    <b v="0"/>
    <n v="120"/>
    <b v="1"/>
    <x v="30"/>
    <n v="182"/>
    <n v="143.97999999999999"/>
    <x v="2"/>
    <s v="hardware"/>
    <x v="2041"/>
    <x v="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x v="2041"/>
    <x v="2042"/>
    <b v="0"/>
    <n v="140"/>
    <b v="1"/>
    <x v="30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x v="2042"/>
    <x v="2043"/>
    <b v="0"/>
    <n v="193"/>
    <b v="1"/>
    <x v="30"/>
    <n v="506"/>
    <n v="36.33"/>
    <x v="2"/>
    <s v="hardware"/>
    <x v="2043"/>
    <x v="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x v="2043"/>
    <x v="2044"/>
    <b v="0"/>
    <n v="180"/>
    <b v="1"/>
    <x v="30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x v="2044"/>
    <x v="2045"/>
    <b v="0"/>
    <n v="263"/>
    <b v="1"/>
    <x v="30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x v="2045"/>
    <x v="2046"/>
    <b v="0"/>
    <n v="217"/>
    <b v="1"/>
    <x v="30"/>
    <n v="121"/>
    <n v="55.81"/>
    <x v="2"/>
    <s v="hardware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x v="2046"/>
    <x v="2047"/>
    <b v="0"/>
    <n v="443"/>
    <b v="1"/>
    <x v="30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x v="2047"/>
    <x v="2048"/>
    <b v="0"/>
    <n v="1373"/>
    <b v="1"/>
    <x v="30"/>
    <n v="148"/>
    <n v="91.83"/>
    <x v="2"/>
    <s v="hardware"/>
    <x v="2048"/>
    <x v="0"/>
  </r>
  <r>
    <n v="2049"/>
    <s v="LOCK8 - the World's First Smart Bike Lock"/>
    <s v="Keyless. Alarm secured. GPS tracking."/>
    <x v="63"/>
    <x v="1419"/>
    <x v="0"/>
    <s v="GB"/>
    <s v="GBP"/>
    <x v="2048"/>
    <x v="2049"/>
    <b v="0"/>
    <n v="742"/>
    <b v="1"/>
    <x v="30"/>
    <n v="120"/>
    <n v="80.989999999999995"/>
    <x v="2"/>
    <s v="hardware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x v="2049"/>
    <x v="2050"/>
    <b v="0"/>
    <n v="170"/>
    <b v="1"/>
    <x v="30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x v="2050"/>
    <x v="2051"/>
    <b v="0"/>
    <n v="242"/>
    <b v="1"/>
    <x v="30"/>
    <n v="130"/>
    <n v="43.1"/>
    <x v="2"/>
    <s v="hardware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x v="2051"/>
    <x v="2052"/>
    <b v="0"/>
    <n v="541"/>
    <b v="1"/>
    <x v="30"/>
    <n v="353"/>
    <n v="326.29000000000002"/>
    <x v="2"/>
    <s v="hardware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x v="2052"/>
    <x v="2053"/>
    <b v="0"/>
    <n v="121"/>
    <b v="1"/>
    <x v="30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x v="2053"/>
    <x v="2054"/>
    <b v="0"/>
    <n v="621"/>
    <b v="1"/>
    <x v="30"/>
    <n v="114"/>
    <n v="64.02"/>
    <x v="2"/>
    <s v="hardware"/>
    <x v="2054"/>
    <x v="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x v="2054"/>
    <x v="2055"/>
    <b v="0"/>
    <n v="101"/>
    <b v="1"/>
    <x v="30"/>
    <n v="167"/>
    <n v="99.46"/>
    <x v="2"/>
    <s v="hardware"/>
    <x v="2055"/>
    <x v="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x v="2055"/>
    <x v="2056"/>
    <b v="0"/>
    <n v="554"/>
    <b v="1"/>
    <x v="30"/>
    <n v="153"/>
    <n v="138.49"/>
    <x v="2"/>
    <s v="hardware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x v="2056"/>
    <x v="2057"/>
    <b v="0"/>
    <n v="666"/>
    <b v="1"/>
    <x v="30"/>
    <n v="202"/>
    <n v="45.55"/>
    <x v="2"/>
    <s v="hardware"/>
    <x v="2057"/>
    <x v="0"/>
  </r>
  <r>
    <n v="2058"/>
    <s v="Raspberry Pi Debug Clip"/>
    <s v="Making using the serial terminal on the Raspberry Pi as easy as Pi!"/>
    <x v="317"/>
    <x v="1427"/>
    <x v="0"/>
    <s v="GB"/>
    <s v="GBP"/>
    <x v="2057"/>
    <x v="2058"/>
    <b v="0"/>
    <n v="410"/>
    <b v="1"/>
    <x v="30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x v="2058"/>
    <x v="2059"/>
    <b v="0"/>
    <n v="375"/>
    <b v="1"/>
    <x v="30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x v="2059"/>
    <x v="2060"/>
    <b v="0"/>
    <n v="1364"/>
    <b v="1"/>
    <x v="30"/>
    <n v="196"/>
    <n v="36"/>
    <x v="2"/>
    <s v="hardware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x v="2060"/>
    <x v="2061"/>
    <b v="0"/>
    <n v="35"/>
    <b v="1"/>
    <x v="30"/>
    <n v="108"/>
    <n v="154.16999999999999"/>
    <x v="2"/>
    <s v="hardware"/>
    <x v="2061"/>
    <x v="0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x v="2061"/>
    <x v="2062"/>
    <b v="0"/>
    <n v="203"/>
    <b v="1"/>
    <x v="30"/>
    <n v="115"/>
    <n v="566.39"/>
    <x v="2"/>
    <s v="hardware"/>
    <x v="2062"/>
    <x v="0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x v="2062"/>
    <x v="2063"/>
    <b v="0"/>
    <n v="49"/>
    <b v="1"/>
    <x v="30"/>
    <n v="148"/>
    <n v="120.86"/>
    <x v="2"/>
    <s v="hardware"/>
    <x v="2063"/>
    <x v="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x v="2063"/>
    <x v="2064"/>
    <b v="0"/>
    <n v="5812"/>
    <b v="1"/>
    <x v="30"/>
    <n v="191"/>
    <n v="86.16"/>
    <x v="2"/>
    <s v="hardware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x v="2064"/>
    <x v="2065"/>
    <b v="0"/>
    <n v="1556"/>
    <b v="1"/>
    <x v="30"/>
    <n v="199"/>
    <n v="51.21"/>
    <x v="2"/>
    <s v="hardware"/>
    <x v="2065"/>
    <x v="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x v="2065"/>
    <x v="2066"/>
    <b v="0"/>
    <n v="65"/>
    <b v="1"/>
    <x v="30"/>
    <n v="219"/>
    <n v="67.260000000000005"/>
    <x v="2"/>
    <s v="hardware"/>
    <x v="2066"/>
    <x v="0"/>
  </r>
  <r>
    <n v="2067"/>
    <s v="Luminite (LED lighting)"/>
    <s v="The next generation of premium quality LED lighting. Extreme power efficiency in a small package."/>
    <x v="319"/>
    <x v="1436"/>
    <x v="0"/>
    <s v="GB"/>
    <s v="GBP"/>
    <x v="2066"/>
    <x v="2067"/>
    <b v="0"/>
    <n v="10"/>
    <b v="1"/>
    <x v="30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x v="2067"/>
    <x v="2068"/>
    <b v="0"/>
    <n v="76"/>
    <b v="1"/>
    <x v="30"/>
    <n v="105"/>
    <n v="346.13"/>
    <x v="2"/>
    <s v="hardware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x v="2068"/>
    <x v="2069"/>
    <b v="0"/>
    <n v="263"/>
    <b v="1"/>
    <x v="30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x v="2069"/>
    <x v="2070"/>
    <b v="0"/>
    <n v="1530"/>
    <b v="1"/>
    <x v="30"/>
    <n v="317"/>
    <n v="259.25"/>
    <x v="2"/>
    <s v="hardware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x v="2070"/>
    <x v="2071"/>
    <b v="0"/>
    <n v="278"/>
    <b v="1"/>
    <x v="30"/>
    <n v="281"/>
    <n v="201.96"/>
    <x v="2"/>
    <s v="hardware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x v="2071"/>
    <x v="2072"/>
    <b v="0"/>
    <n v="350"/>
    <b v="1"/>
    <x v="30"/>
    <n v="111"/>
    <n v="226.21"/>
    <x v="2"/>
    <s v="hardware"/>
    <x v="2072"/>
    <x v="0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x v="2072"/>
    <x v="2073"/>
    <b v="0"/>
    <n v="470"/>
    <b v="1"/>
    <x v="30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x v="2073"/>
    <x v="2074"/>
    <b v="0"/>
    <n v="3"/>
    <b v="1"/>
    <x v="30"/>
    <n v="103"/>
    <n v="205"/>
    <x v="2"/>
    <s v="hardware"/>
    <x v="2074"/>
    <x v="0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x v="2074"/>
    <x v="2075"/>
    <b v="0"/>
    <n v="8200"/>
    <b v="1"/>
    <x v="30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x v="321"/>
    <x v="1445"/>
    <x v="0"/>
    <s v="GB"/>
    <s v="GBP"/>
    <x v="2075"/>
    <x v="2076"/>
    <b v="0"/>
    <n v="8359"/>
    <b v="1"/>
    <x v="30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x v="2076"/>
    <x v="2077"/>
    <b v="0"/>
    <n v="188"/>
    <b v="1"/>
    <x v="30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x v="2077"/>
    <x v="2078"/>
    <b v="0"/>
    <n v="48"/>
    <b v="1"/>
    <x v="30"/>
    <n v="131"/>
    <n v="546.69000000000005"/>
    <x v="2"/>
    <s v="hardware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x v="2078"/>
    <x v="2079"/>
    <b v="0"/>
    <n v="607"/>
    <b v="1"/>
    <x v="30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x v="2079"/>
    <x v="2080"/>
    <b v="0"/>
    <n v="50"/>
    <b v="1"/>
    <x v="30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x v="2080"/>
    <x v="2081"/>
    <b v="0"/>
    <n v="55"/>
    <b v="1"/>
    <x v="14"/>
    <n v="115"/>
    <n v="72.91"/>
    <x v="4"/>
    <s v="indie rock"/>
    <x v="2081"/>
    <x v="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x v="2081"/>
    <x v="2082"/>
    <b v="0"/>
    <n v="38"/>
    <b v="1"/>
    <x v="14"/>
    <n v="111"/>
    <n v="43.71"/>
    <x v="4"/>
    <s v="indie rock"/>
    <x v="2082"/>
    <x v="0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x v="2082"/>
    <x v="2083"/>
    <b v="0"/>
    <n v="25"/>
    <b v="1"/>
    <x v="14"/>
    <n v="113"/>
    <n v="34"/>
    <x v="4"/>
    <s v="indie rock"/>
    <x v="2083"/>
    <x v="0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x v="2083"/>
    <x v="2084"/>
    <b v="0"/>
    <n v="46"/>
    <b v="1"/>
    <x v="14"/>
    <n v="108"/>
    <n v="70.650000000000006"/>
    <x v="4"/>
    <s v="indie rock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x v="2084"/>
    <x v="2085"/>
    <b v="0"/>
    <n v="83"/>
    <b v="1"/>
    <x v="14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x v="2085"/>
    <x v="2086"/>
    <b v="0"/>
    <n v="35"/>
    <b v="1"/>
    <x v="14"/>
    <n v="101"/>
    <n v="115.09"/>
    <x v="4"/>
    <s v="indie rock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x v="2086"/>
    <x v="2087"/>
    <b v="0"/>
    <n v="25"/>
    <b v="1"/>
    <x v="14"/>
    <n v="104"/>
    <n v="62.12"/>
    <x v="4"/>
    <s v="indie rock"/>
    <x v="2087"/>
    <x v="0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x v="2087"/>
    <x v="2088"/>
    <b v="0"/>
    <n v="75"/>
    <b v="1"/>
    <x v="14"/>
    <n v="116"/>
    <n v="46.2"/>
    <x v="4"/>
    <s v="indie rock"/>
    <x v="2088"/>
    <x v="0"/>
  </r>
  <r>
    <n v="2089"/>
    <s v="Little Moses EP"/>
    <s v="Little Moses is trying to record their first EP, and we can't do it without your help!"/>
    <x v="30"/>
    <x v="1457"/>
    <x v="0"/>
    <s v="US"/>
    <s v="USD"/>
    <x v="2088"/>
    <x v="2089"/>
    <b v="0"/>
    <n v="62"/>
    <b v="1"/>
    <x v="14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x v="2089"/>
    <x v="2090"/>
    <b v="0"/>
    <n v="160"/>
    <b v="1"/>
    <x v="14"/>
    <n v="115"/>
    <n v="57.52"/>
    <x v="4"/>
    <s v="indie rock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x v="2090"/>
    <x v="2091"/>
    <b v="0"/>
    <n v="246"/>
    <b v="1"/>
    <x v="14"/>
    <n v="120"/>
    <n v="88.15"/>
    <x v="4"/>
    <s v="indie rock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x v="2091"/>
    <x v="2092"/>
    <b v="0"/>
    <n v="55"/>
    <b v="1"/>
    <x v="14"/>
    <n v="101"/>
    <n v="110.49"/>
    <x v="4"/>
    <s v="indie rock"/>
    <x v="2092"/>
    <x v="0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x v="2092"/>
    <x v="2093"/>
    <b v="0"/>
    <n v="23"/>
    <b v="1"/>
    <x v="14"/>
    <n v="102"/>
    <n v="66.83"/>
    <x v="4"/>
    <s v="indie rock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x v="2093"/>
    <x v="2094"/>
    <b v="0"/>
    <n v="72"/>
    <b v="1"/>
    <x v="14"/>
    <n v="121"/>
    <n v="58.6"/>
    <x v="4"/>
    <s v="indie rock"/>
    <x v="2094"/>
    <x v="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x v="2094"/>
    <x v="2095"/>
    <b v="0"/>
    <n v="22"/>
    <b v="1"/>
    <x v="14"/>
    <n v="100"/>
    <n v="113.64"/>
    <x v="4"/>
    <s v="indie rock"/>
    <x v="2095"/>
    <x v="0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x v="2095"/>
    <x v="2096"/>
    <b v="0"/>
    <n v="14"/>
    <b v="1"/>
    <x v="14"/>
    <n v="102"/>
    <n v="43.57"/>
    <x v="4"/>
    <s v="indie rock"/>
    <x v="2096"/>
    <x v="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x v="2096"/>
    <x v="2097"/>
    <b v="0"/>
    <n v="38"/>
    <b v="1"/>
    <x v="14"/>
    <n v="100"/>
    <n v="78.95"/>
    <x v="4"/>
    <s v="indie rock"/>
    <x v="2097"/>
    <x v="0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x v="2097"/>
    <x v="2098"/>
    <b v="0"/>
    <n v="32"/>
    <b v="1"/>
    <x v="14"/>
    <n v="100"/>
    <n v="188.13"/>
    <x v="4"/>
    <s v="indie rock"/>
    <x v="2098"/>
    <x v="0"/>
  </r>
  <r>
    <n v="2099"/>
    <s v="Roosevelt Died."/>
    <s v="Our tour van died, we need help!"/>
    <x v="9"/>
    <x v="1464"/>
    <x v="0"/>
    <s v="US"/>
    <s v="USD"/>
    <x v="2098"/>
    <x v="2099"/>
    <b v="0"/>
    <n v="63"/>
    <b v="1"/>
    <x v="14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x v="2099"/>
    <x v="2100"/>
    <b v="0"/>
    <n v="27"/>
    <b v="1"/>
    <x v="14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x v="2100"/>
    <x v="2101"/>
    <b v="0"/>
    <n v="44"/>
    <b v="1"/>
    <x v="14"/>
    <n v="113"/>
    <n v="51.48"/>
    <x v="4"/>
    <s v="indie rock"/>
    <x v="2101"/>
    <x v="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x v="2101"/>
    <x v="2102"/>
    <b v="0"/>
    <n v="38"/>
    <b v="1"/>
    <x v="14"/>
    <n v="136"/>
    <n v="35.79"/>
    <x v="4"/>
    <s v="indie rock"/>
    <x v="2102"/>
    <x v="0"/>
  </r>
  <r>
    <n v="2103"/>
    <s v="Matthew Moon's New Album"/>
    <s v="Indie rocker, Matthew Moon, has something to share with you..."/>
    <x v="198"/>
    <x v="1468"/>
    <x v="0"/>
    <s v="US"/>
    <s v="USD"/>
    <x v="2102"/>
    <x v="2103"/>
    <b v="0"/>
    <n v="115"/>
    <b v="1"/>
    <x v="14"/>
    <n v="146"/>
    <n v="98.82"/>
    <x v="4"/>
    <s v="indie rock"/>
    <x v="2103"/>
    <x v="0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x v="2103"/>
    <x v="2104"/>
    <b v="0"/>
    <n v="37"/>
    <b v="1"/>
    <x v="14"/>
    <n v="130"/>
    <n v="28"/>
    <x v="4"/>
    <s v="indie rock"/>
    <x v="2104"/>
    <x v="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x v="2104"/>
    <x v="2105"/>
    <b v="0"/>
    <n v="99"/>
    <b v="1"/>
    <x v="14"/>
    <n v="254"/>
    <n v="51.31"/>
    <x v="4"/>
    <s v="indie rock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x v="2105"/>
    <x v="2106"/>
    <b v="0"/>
    <n v="44"/>
    <b v="1"/>
    <x v="14"/>
    <n v="107"/>
    <n v="53.52"/>
    <x v="4"/>
    <s v="indie rock"/>
    <x v="2106"/>
    <x v="0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x v="2106"/>
    <x v="2107"/>
    <b v="0"/>
    <n v="58"/>
    <b v="1"/>
    <x v="14"/>
    <n v="108"/>
    <n v="37.15"/>
    <x v="4"/>
    <s v="indie rock"/>
    <x v="2107"/>
    <x v="0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x v="2107"/>
    <x v="2108"/>
    <b v="0"/>
    <n v="191"/>
    <b v="1"/>
    <x v="14"/>
    <n v="107"/>
    <n v="89.9"/>
    <x v="4"/>
    <s v="indie rock"/>
    <x v="2108"/>
    <x v="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x v="2108"/>
    <x v="2109"/>
    <b v="0"/>
    <n v="40"/>
    <b v="1"/>
    <x v="14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x v="13"/>
    <x v="1474"/>
    <x v="0"/>
    <s v="US"/>
    <s v="USD"/>
    <x v="2109"/>
    <x v="2110"/>
    <b v="0"/>
    <n v="38"/>
    <b v="1"/>
    <x v="14"/>
    <n v="100"/>
    <n v="52.82"/>
    <x v="4"/>
    <s v="indie rock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x v="2110"/>
    <x v="2111"/>
    <b v="0"/>
    <n v="39"/>
    <b v="1"/>
    <x v="14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x v="2111"/>
    <x v="2112"/>
    <b v="0"/>
    <n v="11"/>
    <b v="1"/>
    <x v="14"/>
    <n v="100"/>
    <n v="27.27"/>
    <x v="4"/>
    <s v="indie rock"/>
    <x v="2112"/>
    <x v="0"/>
  </r>
  <r>
    <n v="2113"/>
    <s v="Summer Underground // Honeycomb LP"/>
    <s v="Help us fund our second full-length album Honeycomb!"/>
    <x v="39"/>
    <x v="1475"/>
    <x v="0"/>
    <s v="US"/>
    <s v="USD"/>
    <x v="2112"/>
    <x v="2113"/>
    <b v="0"/>
    <n v="107"/>
    <b v="1"/>
    <x v="14"/>
    <n v="105"/>
    <n v="68.599999999999994"/>
    <x v="4"/>
    <s v="indie rock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x v="2113"/>
    <x v="2114"/>
    <b v="0"/>
    <n v="147"/>
    <b v="1"/>
    <x v="14"/>
    <n v="105"/>
    <n v="35.61"/>
    <x v="4"/>
    <s v="indie rock"/>
    <x v="2114"/>
    <x v="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x v="2114"/>
    <x v="2115"/>
    <b v="0"/>
    <n v="36"/>
    <b v="1"/>
    <x v="14"/>
    <n v="226"/>
    <n v="94.03"/>
    <x v="4"/>
    <s v="indie rock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x v="2115"/>
    <x v="2116"/>
    <b v="0"/>
    <n v="92"/>
    <b v="1"/>
    <x v="14"/>
    <n v="101"/>
    <n v="526.46"/>
    <x v="4"/>
    <s v="indie rock"/>
    <x v="2116"/>
    <x v="0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x v="2116"/>
    <x v="2117"/>
    <b v="0"/>
    <n v="35"/>
    <b v="1"/>
    <x v="14"/>
    <n v="148"/>
    <n v="50.66"/>
    <x v="4"/>
    <s v="indie rock"/>
    <x v="2117"/>
    <x v="0"/>
  </r>
  <r>
    <n v="2118"/>
    <s v="PORCHES. vs. THE U.S.A."/>
    <s v="PORCHES.  and Documentarians tour from New York to San Francisco and back."/>
    <x v="28"/>
    <x v="1480"/>
    <x v="0"/>
    <s v="US"/>
    <s v="USD"/>
    <x v="2117"/>
    <x v="2118"/>
    <b v="0"/>
    <n v="17"/>
    <b v="1"/>
    <x v="14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x v="2118"/>
    <x v="2119"/>
    <b v="0"/>
    <n v="22"/>
    <b v="1"/>
    <x v="14"/>
    <n v="101"/>
    <n v="91.59"/>
    <x v="4"/>
    <s v="indie rock"/>
    <x v="2119"/>
    <x v="0"/>
  </r>
  <r>
    <n v="2120"/>
    <s v="Hearty Har Full Length Album"/>
    <s v="&lt;3_x000a_Coming in from outer space. Help Hearty Har record their 1st album!!"/>
    <x v="6"/>
    <x v="1481"/>
    <x v="0"/>
    <s v="US"/>
    <s v="USD"/>
    <x v="2119"/>
    <x v="2120"/>
    <b v="0"/>
    <n v="69"/>
    <b v="1"/>
    <x v="14"/>
    <n v="101"/>
    <n v="116.96"/>
    <x v="4"/>
    <s v="indie rock"/>
    <x v="2120"/>
    <x v="0"/>
  </r>
  <r>
    <n v="2121"/>
    <s v="Legend of Decay"/>
    <s v="Join us on an epic journey to discover a millennia old secret which will change the world forever."/>
    <x v="63"/>
    <x v="1482"/>
    <x v="2"/>
    <s v="CH"/>
    <s v="CHF"/>
    <x v="2120"/>
    <x v="2121"/>
    <b v="0"/>
    <n v="10"/>
    <b v="0"/>
    <x v="17"/>
    <n v="1"/>
    <n v="28.4"/>
    <x v="6"/>
    <s v="video games"/>
    <x v="2121"/>
    <x v="0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x v="2121"/>
    <x v="2122"/>
    <b v="0"/>
    <n v="3"/>
    <b v="0"/>
    <x v="17"/>
    <n v="0"/>
    <n v="103.33"/>
    <x v="6"/>
    <s v="video games"/>
    <x v="212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x v="2122"/>
    <x v="2123"/>
    <b v="0"/>
    <n v="5"/>
    <b v="0"/>
    <x v="17"/>
    <n v="10"/>
    <n v="10"/>
    <x v="6"/>
    <s v="video games"/>
    <x v="2123"/>
    <x v="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x v="2123"/>
    <x v="2124"/>
    <b v="0"/>
    <n v="5"/>
    <b v="0"/>
    <x v="17"/>
    <n v="10"/>
    <n v="23"/>
    <x v="6"/>
    <s v="video games"/>
    <x v="2124"/>
    <x v="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x v="2124"/>
    <x v="2125"/>
    <b v="0"/>
    <n v="27"/>
    <b v="0"/>
    <x v="17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x v="2125"/>
    <x v="2126"/>
    <b v="0"/>
    <n v="2"/>
    <b v="0"/>
    <x v="17"/>
    <n v="0"/>
    <n v="5"/>
    <x v="6"/>
    <s v="video games"/>
    <x v="2126"/>
    <x v="0"/>
  </r>
  <r>
    <n v="2127"/>
    <s v="Three Monkeys - Part 1: Into the Abyss"/>
    <s v="Three Monkeys is an audio adventure game for PC."/>
    <x v="89"/>
    <x v="1484"/>
    <x v="2"/>
    <s v="GB"/>
    <s v="GBP"/>
    <x v="2126"/>
    <x v="2127"/>
    <b v="0"/>
    <n v="236"/>
    <b v="0"/>
    <x v="17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x v="2127"/>
    <x v="2128"/>
    <b v="0"/>
    <n v="1"/>
    <b v="0"/>
    <x v="17"/>
    <n v="0"/>
    <n v="25"/>
    <x v="6"/>
    <s v="video games"/>
    <x v="2128"/>
    <x v="0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x v="2128"/>
    <x v="2129"/>
    <b v="0"/>
    <n v="12"/>
    <b v="0"/>
    <x v="17"/>
    <n v="12"/>
    <n v="19.670000000000002"/>
    <x v="6"/>
    <s v="video games"/>
    <x v="2129"/>
    <x v="0"/>
  </r>
  <r>
    <n v="2130"/>
    <s v="Wondrous Adventures: A Kid's Game"/>
    <s v="You are the hero tasked to save your home from the villainous Sanword."/>
    <x v="247"/>
    <x v="1079"/>
    <x v="2"/>
    <s v="US"/>
    <s v="USD"/>
    <x v="2129"/>
    <x v="2130"/>
    <b v="0"/>
    <n v="4"/>
    <b v="0"/>
    <x v="17"/>
    <n v="0"/>
    <n v="21.25"/>
    <x v="6"/>
    <s v="video games"/>
    <x v="2130"/>
    <x v="0"/>
  </r>
  <r>
    <n v="2131"/>
    <s v="Scout's Honor"/>
    <s v="From frightened girl to empowered woman, Scout's Honor is a tale about facing your fears and overcoming odds."/>
    <x v="2"/>
    <x v="379"/>
    <x v="2"/>
    <s v="US"/>
    <s v="USD"/>
    <x v="2130"/>
    <x v="2131"/>
    <b v="0"/>
    <n v="3"/>
    <b v="0"/>
    <x v="17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x v="2131"/>
    <x v="2132"/>
    <b v="0"/>
    <n v="99"/>
    <b v="0"/>
    <x v="17"/>
    <n v="2"/>
    <n v="21.34"/>
    <x v="6"/>
    <s v="video games"/>
    <x v="21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x v="2132"/>
    <x v="2133"/>
    <b v="0"/>
    <n v="3"/>
    <b v="0"/>
    <x v="17"/>
    <n v="2"/>
    <n v="5.33"/>
    <x v="6"/>
    <s v="video games"/>
    <x v="2133"/>
    <x v="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x v="2133"/>
    <x v="2134"/>
    <b v="0"/>
    <n v="3"/>
    <b v="0"/>
    <x v="17"/>
    <n v="2"/>
    <n v="34.67"/>
    <x v="6"/>
    <s v="video games"/>
    <x v="2134"/>
    <x v="0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x v="2134"/>
    <x v="2135"/>
    <b v="0"/>
    <n v="22"/>
    <b v="0"/>
    <x v="17"/>
    <n v="10"/>
    <n v="21.73"/>
    <x v="6"/>
    <s v="video games"/>
    <x v="2135"/>
    <x v="0"/>
  </r>
  <r>
    <n v="2136"/>
    <s v="Dark Paradise"/>
    <s v="A dark and twisted game with physiological madness and corruption as a man becomes the ultimate bio weapon."/>
    <x v="58"/>
    <x v="1489"/>
    <x v="2"/>
    <s v="US"/>
    <s v="USD"/>
    <x v="2135"/>
    <x v="2136"/>
    <b v="0"/>
    <n v="4"/>
    <b v="0"/>
    <x v="17"/>
    <n v="0"/>
    <n v="11.92"/>
    <x v="6"/>
    <s v="video games"/>
    <x v="2136"/>
    <x v="0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x v="2136"/>
    <x v="2137"/>
    <b v="0"/>
    <n v="534"/>
    <b v="0"/>
    <x v="17"/>
    <n v="28"/>
    <n v="26.6"/>
    <x v="6"/>
    <s v="video games"/>
    <x v="2137"/>
    <x v="0"/>
  </r>
  <r>
    <n v="2138"/>
    <s v="Tales Of Tameria - Dawning Light"/>
    <s v="A game with a mixture of a few genres from RPG, Simulation and to adventure elements."/>
    <x v="28"/>
    <x v="1491"/>
    <x v="2"/>
    <s v="GB"/>
    <s v="GBP"/>
    <x v="2137"/>
    <x v="2138"/>
    <b v="0"/>
    <n v="12"/>
    <b v="0"/>
    <x v="17"/>
    <n v="13"/>
    <n v="10.67"/>
    <x v="6"/>
    <s v="video games"/>
    <x v="2138"/>
    <x v="0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x v="2138"/>
    <x v="2139"/>
    <b v="0"/>
    <n v="56"/>
    <b v="0"/>
    <x v="17"/>
    <n v="5"/>
    <n v="29.04"/>
    <x v="6"/>
    <s v="video games"/>
    <x v="2139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x v="2139"/>
    <x v="2140"/>
    <b v="0"/>
    <n v="11"/>
    <b v="0"/>
    <x v="17"/>
    <n v="0"/>
    <n v="50.91"/>
    <x v="6"/>
    <s v="video games"/>
    <x v="2140"/>
    <x v="0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x v="2140"/>
    <x v="2141"/>
    <b v="0"/>
    <n v="0"/>
    <b v="0"/>
    <x v="17"/>
    <n v="0"/>
    <e v="#DIV/0!"/>
    <x v="6"/>
    <s v="video games"/>
    <x v="2141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x v="2141"/>
    <x v="2142"/>
    <b v="0"/>
    <n v="12"/>
    <b v="0"/>
    <x v="17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x v="2142"/>
    <x v="2143"/>
    <b v="0"/>
    <n v="5"/>
    <b v="0"/>
    <x v="17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x v="322"/>
    <x v="1493"/>
    <x v="2"/>
    <s v="US"/>
    <s v="USD"/>
    <x v="2143"/>
    <x v="2144"/>
    <b v="0"/>
    <n v="24"/>
    <b v="0"/>
    <x v="17"/>
    <n v="2"/>
    <n v="25.29"/>
    <x v="6"/>
    <s v="video games"/>
    <x v="2144"/>
    <x v="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x v="2144"/>
    <x v="2145"/>
    <b v="0"/>
    <n v="89"/>
    <b v="0"/>
    <x v="17"/>
    <n v="30"/>
    <n v="51.29"/>
    <x v="6"/>
    <s v="video games"/>
    <x v="2145"/>
    <x v="0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x v="2145"/>
    <x v="2146"/>
    <b v="0"/>
    <n v="1"/>
    <b v="0"/>
    <x v="17"/>
    <n v="0"/>
    <n v="1"/>
    <x v="6"/>
    <s v="video games"/>
    <x v="2146"/>
    <x v="0"/>
  </r>
  <r>
    <n v="2147"/>
    <s v="Johnny Rocketfingers 3"/>
    <s v="A Point and Click Adventure on Steroids."/>
    <x v="303"/>
    <x v="1495"/>
    <x v="2"/>
    <s v="US"/>
    <s v="USD"/>
    <x v="2146"/>
    <x v="2147"/>
    <b v="0"/>
    <n v="55"/>
    <b v="0"/>
    <x v="17"/>
    <n v="1"/>
    <n v="49.38"/>
    <x v="6"/>
    <s v="video games"/>
    <x v="2147"/>
    <x v="0"/>
  </r>
  <r>
    <n v="2148"/>
    <s v="ZomBlock's"/>
    <s v="zomblock's is a online zombie survival game where you can craft new weapons,find food and water to keep yourself alive."/>
    <x v="213"/>
    <x v="369"/>
    <x v="2"/>
    <s v="GB"/>
    <s v="GBP"/>
    <x v="2147"/>
    <x v="2148"/>
    <b v="0"/>
    <n v="2"/>
    <b v="0"/>
    <x v="17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x v="2148"/>
    <x v="2149"/>
    <b v="0"/>
    <n v="0"/>
    <b v="0"/>
    <x v="17"/>
    <n v="0"/>
    <e v="#DIV/0!"/>
    <x v="6"/>
    <s v="video games"/>
    <x v="2149"/>
    <x v="0"/>
  </r>
  <r>
    <n v="2150"/>
    <s v="The Unknown Door"/>
    <s v="A pixel styled open world detective game."/>
    <x v="63"/>
    <x v="1496"/>
    <x v="2"/>
    <s v="NO"/>
    <s v="NOK"/>
    <x v="2149"/>
    <x v="2150"/>
    <b v="0"/>
    <n v="4"/>
    <b v="0"/>
    <x v="17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x v="2150"/>
    <x v="2151"/>
    <b v="0"/>
    <n v="6"/>
    <b v="0"/>
    <x v="17"/>
    <n v="0"/>
    <n v="19.670000000000002"/>
    <x v="6"/>
    <s v="video games"/>
    <x v="2151"/>
    <x v="0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x v="2151"/>
    <x v="2152"/>
    <b v="0"/>
    <n v="4"/>
    <b v="0"/>
    <x v="17"/>
    <n v="0"/>
    <n v="12.5"/>
    <x v="6"/>
    <s v="video games"/>
    <x v="2152"/>
    <x v="0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x v="2152"/>
    <x v="2153"/>
    <b v="0"/>
    <n v="4"/>
    <b v="0"/>
    <x v="17"/>
    <n v="0"/>
    <n v="8.5"/>
    <x v="6"/>
    <s v="video games"/>
    <x v="2153"/>
    <x v="0"/>
  </r>
  <r>
    <n v="2154"/>
    <s v="Demigods - Rise of the Children - Part 1 (Design)"/>
    <s v="A Real Time Strategy game based on Greek mythology in a fictional world."/>
    <x v="49"/>
    <x v="369"/>
    <x v="2"/>
    <s v="US"/>
    <s v="USD"/>
    <x v="2153"/>
    <x v="2154"/>
    <b v="0"/>
    <n v="2"/>
    <b v="0"/>
    <x v="17"/>
    <n v="1"/>
    <n v="1"/>
    <x v="6"/>
    <s v="video games"/>
    <x v="2154"/>
    <x v="0"/>
  </r>
  <r>
    <n v="2155"/>
    <s v="VoxelMaze"/>
    <s v="A Level Editor, Turned up to eleven. Infinite creativity in one package, solo or with up to 16 of your friends."/>
    <x v="10"/>
    <x v="129"/>
    <x v="2"/>
    <s v="GB"/>
    <s v="GBP"/>
    <x v="2154"/>
    <x v="2155"/>
    <b v="0"/>
    <n v="5"/>
    <b v="0"/>
    <x v="17"/>
    <n v="2"/>
    <n v="23"/>
    <x v="6"/>
    <s v="video games"/>
    <x v="2155"/>
    <x v="0"/>
  </r>
  <r>
    <n v="2156"/>
    <s v="Beyond Black Space"/>
    <s v="Captain and manage your ship along with your crew in this deep space adventure! (PC/Linux/Mac)"/>
    <x v="324"/>
    <x v="1498"/>
    <x v="2"/>
    <s v="US"/>
    <s v="USD"/>
    <x v="2155"/>
    <x v="2156"/>
    <b v="0"/>
    <n v="83"/>
    <b v="0"/>
    <x v="17"/>
    <n v="3"/>
    <n v="17.989999999999998"/>
    <x v="6"/>
    <s v="video games"/>
    <x v="2156"/>
    <x v="0"/>
  </r>
  <r>
    <n v="2157"/>
    <s v="Nin"/>
    <s v="Gamers and 90's fans unite in this small tale of epic proportions!"/>
    <x v="96"/>
    <x v="1499"/>
    <x v="2"/>
    <s v="US"/>
    <s v="USD"/>
    <x v="2156"/>
    <x v="2157"/>
    <b v="0"/>
    <n v="57"/>
    <b v="0"/>
    <x v="17"/>
    <n v="28"/>
    <n v="370.95"/>
    <x v="6"/>
    <s v="video games"/>
    <x v="2157"/>
    <x v="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x v="2157"/>
    <x v="2158"/>
    <b v="0"/>
    <n v="311"/>
    <b v="0"/>
    <x v="17"/>
    <n v="7"/>
    <n v="63.57"/>
    <x v="6"/>
    <s v="video games"/>
    <x v="2158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x v="2158"/>
    <x v="2159"/>
    <b v="0"/>
    <n v="2"/>
    <b v="0"/>
    <x v="17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x v="2159"/>
    <x v="2160"/>
    <b v="0"/>
    <n v="16"/>
    <b v="0"/>
    <x v="17"/>
    <n v="1"/>
    <n v="5.31"/>
    <x v="6"/>
    <s v="video games"/>
    <x v="2160"/>
    <x v="0"/>
  </r>
  <r>
    <n v="2161"/>
    <s v="CallMeGhost DEBUT ALBUM preorder!"/>
    <s v="We're trying to fund hard copies of our debut album!"/>
    <x v="44"/>
    <x v="1501"/>
    <x v="0"/>
    <s v="US"/>
    <s v="USD"/>
    <x v="2160"/>
    <x v="2161"/>
    <b v="0"/>
    <n v="13"/>
    <b v="1"/>
    <x v="11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x v="2161"/>
    <x v="2162"/>
    <b v="0"/>
    <n v="58"/>
    <b v="1"/>
    <x v="11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x v="2162"/>
    <x v="2163"/>
    <b v="0"/>
    <n v="44"/>
    <b v="1"/>
    <x v="11"/>
    <n v="132"/>
    <n v="75.11"/>
    <x v="4"/>
    <s v="rock"/>
    <x v="2163"/>
    <x v="0"/>
  </r>
  <r>
    <n v="2164"/>
    <s v="Rosaline debut record"/>
    <s v="South Florida roots country/rock outfit's long awaited debut record"/>
    <x v="62"/>
    <x v="1504"/>
    <x v="0"/>
    <s v="US"/>
    <s v="USD"/>
    <x v="2163"/>
    <x v="2164"/>
    <b v="0"/>
    <n v="83"/>
    <b v="1"/>
    <x v="11"/>
    <n v="103"/>
    <n v="68.010000000000005"/>
    <x v="4"/>
    <s v="rock"/>
    <x v="2164"/>
    <x v="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x v="2164"/>
    <x v="2165"/>
    <b v="0"/>
    <n v="117"/>
    <b v="1"/>
    <x v="11"/>
    <n v="139"/>
    <n v="29.62"/>
    <x v="4"/>
    <s v="rock"/>
    <x v="2165"/>
    <x v="0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x v="2165"/>
    <x v="2166"/>
    <b v="0"/>
    <n v="32"/>
    <b v="1"/>
    <x v="11"/>
    <n v="147"/>
    <n v="91.63"/>
    <x v="4"/>
    <s v="rock"/>
    <x v="2166"/>
    <x v="0"/>
  </r>
  <r>
    <n v="2167"/>
    <s v="Planes and Planets needs to get their EP finished!!"/>
    <s v="We need YOUR HELP to take one more step to this make release sound amazing!"/>
    <x v="325"/>
    <x v="147"/>
    <x v="0"/>
    <s v="US"/>
    <s v="USD"/>
    <x v="2166"/>
    <x v="2167"/>
    <b v="0"/>
    <n v="8"/>
    <b v="1"/>
    <x v="11"/>
    <n v="120"/>
    <n v="22.5"/>
    <x v="4"/>
    <s v="rock"/>
    <x v="2167"/>
    <x v="0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x v="2167"/>
    <x v="2168"/>
    <b v="0"/>
    <n v="340"/>
    <b v="1"/>
    <x v="11"/>
    <n v="122"/>
    <n v="64.37"/>
    <x v="4"/>
    <s v="rock"/>
    <x v="2168"/>
    <x v="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x v="2168"/>
    <x v="2169"/>
    <b v="0"/>
    <n v="7"/>
    <b v="1"/>
    <x v="11"/>
    <n v="100"/>
    <n v="21.86"/>
    <x v="4"/>
    <s v="rock"/>
    <x v="2169"/>
    <x v="0"/>
  </r>
  <r>
    <n v="2170"/>
    <s v="STETSON'S NEW EP"/>
    <s v="We are a hard rock band from Northern California trying to raise $350 for our next EP. Be a part of our journey!"/>
    <x v="18"/>
    <x v="1508"/>
    <x v="0"/>
    <s v="US"/>
    <s v="USD"/>
    <x v="2169"/>
    <x v="2170"/>
    <b v="0"/>
    <n v="19"/>
    <b v="1"/>
    <x v="11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x v="2170"/>
    <x v="2171"/>
    <b v="0"/>
    <n v="47"/>
    <b v="1"/>
    <x v="11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x v="2171"/>
    <x v="2172"/>
    <b v="0"/>
    <n v="13"/>
    <b v="1"/>
    <x v="11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x v="2172"/>
    <x v="2173"/>
    <b v="0"/>
    <n v="90"/>
    <b v="1"/>
    <x v="11"/>
    <n v="127"/>
    <n v="59.23"/>
    <x v="4"/>
    <s v="rock"/>
    <x v="2173"/>
    <x v="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x v="2173"/>
    <x v="2174"/>
    <b v="0"/>
    <n v="63"/>
    <b v="1"/>
    <x v="11"/>
    <n v="103"/>
    <n v="65.38"/>
    <x v="4"/>
    <s v="rock"/>
    <x v="2174"/>
    <x v="0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x v="2174"/>
    <x v="2175"/>
    <b v="0"/>
    <n v="26"/>
    <b v="1"/>
    <x v="11"/>
    <n v="250"/>
    <n v="67.31"/>
    <x v="4"/>
    <s v="rock"/>
    <x v="2175"/>
    <x v="0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x v="2175"/>
    <x v="2176"/>
    <b v="0"/>
    <n v="71"/>
    <b v="1"/>
    <x v="11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x v="2176"/>
    <x v="2177"/>
    <b v="0"/>
    <n v="38"/>
    <b v="1"/>
    <x v="11"/>
    <n v="100"/>
    <n v="65.87"/>
    <x v="4"/>
    <s v="rock"/>
    <x v="2177"/>
    <x v="0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x v="2177"/>
    <x v="2178"/>
    <b v="0"/>
    <n v="859"/>
    <b v="1"/>
    <x v="11"/>
    <n v="139"/>
    <n v="40.35"/>
    <x v="4"/>
    <s v="rock"/>
    <x v="2178"/>
    <x v="0"/>
  </r>
  <r>
    <n v="2179"/>
    <s v="Woodhouse EP"/>
    <s v="Woodhouse is making an EP!  If you are a fan of whiskey and loud guitars, contribute to the cause!"/>
    <x v="28"/>
    <x v="1516"/>
    <x v="0"/>
    <s v="US"/>
    <s v="USD"/>
    <x v="2178"/>
    <x v="2179"/>
    <b v="0"/>
    <n v="21"/>
    <b v="1"/>
    <x v="11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x v="10"/>
    <x v="1517"/>
    <x v="0"/>
    <s v="US"/>
    <s v="USD"/>
    <x v="2179"/>
    <x v="2180"/>
    <b v="0"/>
    <n v="78"/>
    <b v="1"/>
    <x v="11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x v="2180"/>
    <x v="2181"/>
    <b v="0"/>
    <n v="53"/>
    <b v="1"/>
    <x v="32"/>
    <n v="153"/>
    <n v="57.77"/>
    <x v="6"/>
    <s v="tabletop games"/>
    <x v="2181"/>
    <x v="0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x v="2181"/>
    <x v="2182"/>
    <b v="0"/>
    <n v="356"/>
    <b v="1"/>
    <x v="32"/>
    <n v="524"/>
    <n v="44.17"/>
    <x v="6"/>
    <s v="tabletop games"/>
    <x v="2182"/>
    <x v="0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x v="2182"/>
    <x v="2183"/>
    <b v="0"/>
    <n v="279"/>
    <b v="1"/>
    <x v="32"/>
    <n v="489"/>
    <n v="31.57"/>
    <x v="6"/>
    <s v="tabletop games"/>
    <x v="2183"/>
    <x v="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x v="2183"/>
    <x v="2184"/>
    <b v="1"/>
    <n v="266"/>
    <b v="1"/>
    <x v="32"/>
    <n v="285"/>
    <n v="107.05"/>
    <x v="6"/>
    <s v="tabletop games"/>
    <x v="2184"/>
    <x v="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x v="2184"/>
    <x v="2185"/>
    <b v="0"/>
    <n v="623"/>
    <b v="1"/>
    <x v="32"/>
    <n v="1857"/>
    <n v="149.03"/>
    <x v="6"/>
    <s v="tabletop games"/>
    <x v="2185"/>
    <x v="0"/>
  </r>
  <r>
    <n v="2186"/>
    <s v="Latitude 90Â° : The Origin"/>
    <s v="The real-time digital social deduction game where there's no moderator, no sleeping, and no dying."/>
    <x v="22"/>
    <x v="1523"/>
    <x v="0"/>
    <s v="US"/>
    <s v="USD"/>
    <x v="2185"/>
    <x v="2186"/>
    <b v="0"/>
    <n v="392"/>
    <b v="1"/>
    <x v="32"/>
    <n v="110"/>
    <n v="55.96"/>
    <x v="6"/>
    <s v="tabletop games"/>
    <x v="2186"/>
    <x v="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x v="2186"/>
    <x v="2187"/>
    <b v="1"/>
    <n v="3562"/>
    <b v="1"/>
    <x v="32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x v="2187"/>
    <x v="2188"/>
    <b v="0"/>
    <n v="514"/>
    <b v="1"/>
    <x v="32"/>
    <n v="412"/>
    <n v="44.06"/>
    <x v="6"/>
    <s v="tabletop games"/>
    <x v="2188"/>
    <x v="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x v="2188"/>
    <x v="2189"/>
    <b v="0"/>
    <n v="88"/>
    <b v="1"/>
    <x v="32"/>
    <n v="503"/>
    <n v="68.63"/>
    <x v="6"/>
    <s v="tabletop games"/>
    <x v="2189"/>
    <x v="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x v="2189"/>
    <x v="2190"/>
    <b v="0"/>
    <n v="537"/>
    <b v="1"/>
    <x v="32"/>
    <n v="185"/>
    <n v="65.319999999999993"/>
    <x v="6"/>
    <s v="tabletop games"/>
    <x v="2190"/>
    <x v="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x v="2190"/>
    <x v="2191"/>
    <b v="0"/>
    <n v="25"/>
    <b v="1"/>
    <x v="32"/>
    <n v="120"/>
    <n v="35.92"/>
    <x v="6"/>
    <s v="tabletop games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x v="2191"/>
    <x v="2192"/>
    <b v="0"/>
    <n v="3238"/>
    <b v="1"/>
    <x v="32"/>
    <n v="1081"/>
    <n v="40.07"/>
    <x v="6"/>
    <s v="tabletop games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x v="2192"/>
    <x v="2193"/>
    <b v="0"/>
    <n v="897"/>
    <b v="1"/>
    <x v="32"/>
    <n v="452"/>
    <n v="75.650000000000006"/>
    <x v="6"/>
    <s v="tabletop games"/>
    <x v="2193"/>
    <x v="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x v="2193"/>
    <x v="2194"/>
    <b v="0"/>
    <n v="878"/>
    <b v="1"/>
    <x v="32"/>
    <n v="537"/>
    <n v="61.2"/>
    <x v="6"/>
    <s v="tabletop games"/>
    <x v="2194"/>
    <x v="0"/>
  </r>
  <r>
    <n v="2195"/>
    <s v="Purgatoria: City of Angels"/>
    <s v="A gritty, noir tabletop RPG with a fast-paced combo-based battle system."/>
    <x v="210"/>
    <x v="968"/>
    <x v="0"/>
    <s v="US"/>
    <s v="USD"/>
    <x v="2194"/>
    <x v="2195"/>
    <b v="0"/>
    <n v="115"/>
    <b v="1"/>
    <x v="32"/>
    <n v="120"/>
    <n v="48.13"/>
    <x v="6"/>
    <s v="tabletop games"/>
    <x v="2195"/>
    <x v="0"/>
  </r>
  <r>
    <n v="2196"/>
    <s v="LACORSA Grand Prix Game (relaunch)"/>
    <s v="Race your friends in style with this classic Grand Prix game."/>
    <x v="32"/>
    <x v="1532"/>
    <x v="0"/>
    <s v="US"/>
    <s v="USD"/>
    <x v="2195"/>
    <x v="2196"/>
    <b v="0"/>
    <n v="234"/>
    <b v="1"/>
    <x v="32"/>
    <n v="114"/>
    <n v="68.11"/>
    <x v="6"/>
    <s v="tabletop games"/>
    <x v="2196"/>
    <x v="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x v="2196"/>
    <x v="2197"/>
    <b v="0"/>
    <n v="4330"/>
    <b v="1"/>
    <x v="32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x v="2197"/>
    <x v="2198"/>
    <b v="0"/>
    <n v="651"/>
    <b v="1"/>
    <x v="32"/>
    <n v="133"/>
    <n v="81.650000000000006"/>
    <x v="6"/>
    <s v="tabletop games"/>
    <x v="2198"/>
    <x v="0"/>
  </r>
  <r>
    <n v="2199"/>
    <s v="Decadolo. Flip it!"/>
    <s v="A new strategic board game designed to flip out your opponent."/>
    <x v="7"/>
    <x v="1535"/>
    <x v="0"/>
    <s v="IE"/>
    <s v="EUR"/>
    <x v="2198"/>
    <x v="2199"/>
    <b v="1"/>
    <n v="251"/>
    <b v="1"/>
    <x v="32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x v="2199"/>
    <x v="2200"/>
    <b v="0"/>
    <n v="263"/>
    <b v="1"/>
    <x v="32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x v="2200"/>
    <x v="2201"/>
    <b v="0"/>
    <n v="28"/>
    <b v="1"/>
    <x v="15"/>
    <n v="383"/>
    <n v="15.04"/>
    <x v="4"/>
    <s v="electronic music"/>
    <x v="2201"/>
    <x v="0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x v="2201"/>
    <x v="2202"/>
    <b v="0"/>
    <n v="721"/>
    <b v="1"/>
    <x v="15"/>
    <n v="704"/>
    <n v="39.07"/>
    <x v="4"/>
    <s v="electronic music"/>
    <x v="2202"/>
    <x v="0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x v="2202"/>
    <x v="2203"/>
    <b v="0"/>
    <n v="50"/>
    <b v="1"/>
    <x v="15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x v="2203"/>
    <x v="2204"/>
    <b v="0"/>
    <n v="73"/>
    <b v="1"/>
    <x v="15"/>
    <n v="133"/>
    <n v="27.3"/>
    <x v="4"/>
    <s v="electronic music"/>
    <x v="2204"/>
    <x v="0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x v="2204"/>
    <x v="2205"/>
    <b v="0"/>
    <n v="27"/>
    <b v="1"/>
    <x v="15"/>
    <n v="152"/>
    <n v="42.22"/>
    <x v="4"/>
    <s v="electronic music"/>
    <x v="2205"/>
    <x v="0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x v="2205"/>
    <x v="2206"/>
    <b v="0"/>
    <n v="34"/>
    <b v="1"/>
    <x v="15"/>
    <n v="103"/>
    <n v="33.24"/>
    <x v="4"/>
    <s v="electronic music"/>
    <x v="2206"/>
    <x v="0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x v="2206"/>
    <x v="2207"/>
    <b v="0"/>
    <n v="7"/>
    <b v="1"/>
    <x v="15"/>
    <n v="100"/>
    <n v="285.70999999999998"/>
    <x v="4"/>
    <s v="electronic music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x v="2207"/>
    <x v="2208"/>
    <b v="0"/>
    <n v="24"/>
    <b v="1"/>
    <x v="15"/>
    <n v="102"/>
    <n v="42.33"/>
    <x v="4"/>
    <s v="electronic music"/>
    <x v="2208"/>
    <x v="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x v="2208"/>
    <x v="2209"/>
    <b v="0"/>
    <n v="15"/>
    <b v="1"/>
    <x v="15"/>
    <n v="151"/>
    <n v="50.27"/>
    <x v="4"/>
    <s v="electronic music"/>
    <x v="2209"/>
    <x v="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x v="2209"/>
    <x v="2210"/>
    <b v="0"/>
    <n v="72"/>
    <b v="1"/>
    <x v="15"/>
    <n v="111"/>
    <n v="61.9"/>
    <x v="4"/>
    <s v="electronic music"/>
    <x v="2210"/>
    <x v="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x v="2210"/>
    <x v="2211"/>
    <b v="0"/>
    <n v="120"/>
    <b v="1"/>
    <x v="15"/>
    <n v="196"/>
    <n v="40.75"/>
    <x v="4"/>
    <s v="electronic music"/>
    <x v="2211"/>
    <x v="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x v="2211"/>
    <x v="2212"/>
    <b v="0"/>
    <n v="123"/>
    <b v="1"/>
    <x v="15"/>
    <n v="114"/>
    <n v="55.8"/>
    <x v="4"/>
    <s v="electronic music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x v="2212"/>
    <x v="2213"/>
    <b v="0"/>
    <n v="1"/>
    <b v="1"/>
    <x v="15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x v="2213"/>
    <x v="2214"/>
    <b v="0"/>
    <n v="24"/>
    <b v="1"/>
    <x v="15"/>
    <n v="293"/>
    <n v="73.13"/>
    <x v="4"/>
    <s v="electronic music"/>
    <x v="2214"/>
    <x v="0"/>
  </r>
  <r>
    <n v="2215"/>
    <s v="&quot;Something to See, Not to Say&quot; - Anemometer's First EP Album"/>
    <s v="Ambient Electro Grind-fest!"/>
    <x v="131"/>
    <x v="1548"/>
    <x v="0"/>
    <s v="US"/>
    <s v="USD"/>
    <x v="2214"/>
    <x v="2215"/>
    <b v="0"/>
    <n v="33"/>
    <b v="1"/>
    <x v="15"/>
    <n v="156"/>
    <n v="26.06"/>
    <x v="4"/>
    <s v="electronic music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x v="2215"/>
    <x v="2216"/>
    <b v="0"/>
    <n v="14"/>
    <b v="1"/>
    <x v="15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x v="2216"/>
    <x v="2217"/>
    <b v="0"/>
    <n v="9"/>
    <b v="1"/>
    <x v="15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x v="2217"/>
    <x v="2218"/>
    <b v="0"/>
    <n v="76"/>
    <b v="1"/>
    <x v="15"/>
    <n v="123"/>
    <n v="32.32"/>
    <x v="4"/>
    <s v="electronic music"/>
    <x v="2218"/>
    <x v="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x v="2218"/>
    <x v="2219"/>
    <b v="0"/>
    <n v="19"/>
    <b v="1"/>
    <x v="15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x v="2219"/>
    <x v="2220"/>
    <b v="0"/>
    <n v="69"/>
    <b v="1"/>
    <x v="15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x v="2220"/>
    <x v="2221"/>
    <b v="0"/>
    <n v="218"/>
    <b v="1"/>
    <x v="32"/>
    <n v="108"/>
    <n v="37.200000000000003"/>
    <x v="6"/>
    <s v="tabletop games"/>
    <x v="2221"/>
    <x v="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x v="2221"/>
    <x v="2222"/>
    <b v="0"/>
    <n v="30"/>
    <b v="1"/>
    <x v="32"/>
    <n v="163"/>
    <n v="27.1"/>
    <x v="6"/>
    <s v="tabletop games"/>
    <x v="2222"/>
    <x v="0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x v="2222"/>
    <x v="2223"/>
    <b v="0"/>
    <n v="100"/>
    <b v="1"/>
    <x v="32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x v="2223"/>
    <x v="2224"/>
    <b v="0"/>
    <n v="296"/>
    <b v="1"/>
    <x v="32"/>
    <n v="243"/>
    <n v="82.15"/>
    <x v="6"/>
    <s v="tabletop games"/>
    <x v="2224"/>
    <x v="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x v="2224"/>
    <x v="2225"/>
    <b v="0"/>
    <n v="1204"/>
    <b v="1"/>
    <x v="32"/>
    <n v="945"/>
    <n v="164.8"/>
    <x v="6"/>
    <s v="tabletop games"/>
    <x v="2225"/>
    <x v="0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x v="2225"/>
    <x v="2226"/>
    <b v="0"/>
    <n v="321"/>
    <b v="1"/>
    <x v="32"/>
    <n v="108"/>
    <n v="60.82"/>
    <x v="6"/>
    <s v="tabletop games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x v="2226"/>
    <x v="2227"/>
    <b v="0"/>
    <n v="301"/>
    <b v="1"/>
    <x v="32"/>
    <n v="157"/>
    <n v="67.97"/>
    <x v="6"/>
    <s v="tabletop games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x v="2227"/>
    <x v="2228"/>
    <b v="0"/>
    <n v="144"/>
    <b v="1"/>
    <x v="32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x v="2228"/>
    <x v="2229"/>
    <b v="0"/>
    <n v="539"/>
    <b v="1"/>
    <x v="32"/>
    <n v="171"/>
    <n v="25.43"/>
    <x v="6"/>
    <s v="tabletop games"/>
    <x v="2229"/>
    <x v="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x v="2229"/>
    <x v="2230"/>
    <b v="0"/>
    <n v="498"/>
    <b v="1"/>
    <x v="32"/>
    <n v="126"/>
    <n v="21.5"/>
    <x v="6"/>
    <s v="tabletop games"/>
    <x v="2230"/>
    <x v="0"/>
  </r>
  <r>
    <n v="2231"/>
    <s v="Kingdom"/>
    <s v="A game about communities by Ben Robbins, creator of Microscope. Do you change the Kingdom or does the Kingdom change you?"/>
    <x v="30"/>
    <x v="1562"/>
    <x v="0"/>
    <s v="US"/>
    <s v="USD"/>
    <x v="2230"/>
    <x v="2231"/>
    <b v="0"/>
    <n v="1113"/>
    <b v="1"/>
    <x v="32"/>
    <n v="1212"/>
    <n v="27.23"/>
    <x v="6"/>
    <s v="tabletop games"/>
    <x v="2231"/>
    <x v="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x v="2231"/>
    <x v="2232"/>
    <b v="0"/>
    <n v="988"/>
    <b v="1"/>
    <x v="32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x v="2232"/>
    <x v="2233"/>
    <b v="0"/>
    <n v="391"/>
    <b v="1"/>
    <x v="32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x v="2233"/>
    <x v="2234"/>
    <b v="0"/>
    <n v="28"/>
    <b v="1"/>
    <x v="32"/>
    <n v="1165"/>
    <n v="41.61"/>
    <x v="6"/>
    <s v="tabletop games"/>
    <x v="2234"/>
    <x v="0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x v="2234"/>
    <x v="2235"/>
    <b v="0"/>
    <n v="147"/>
    <b v="1"/>
    <x v="32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x v="2235"/>
    <x v="2236"/>
    <b v="0"/>
    <n v="680"/>
    <b v="1"/>
    <x v="32"/>
    <n v="537"/>
    <n v="22.12"/>
    <x v="6"/>
    <s v="tabletop games"/>
    <x v="2236"/>
    <x v="0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x v="2236"/>
    <x v="2237"/>
    <b v="0"/>
    <n v="983"/>
    <b v="1"/>
    <x v="32"/>
    <n v="353"/>
    <n v="64.63"/>
    <x v="6"/>
    <s v="tabletop games"/>
    <x v="2237"/>
    <x v="0"/>
  </r>
  <r>
    <n v="2238"/>
    <s v="28mm Fantasy Miniature range Feral Orcs!"/>
    <s v="28mm Fantasy Miniature Range in leadfree white metal: Orcs, wolves and more."/>
    <x v="23"/>
    <x v="1569"/>
    <x v="0"/>
    <s v="DE"/>
    <s v="EUR"/>
    <x v="2237"/>
    <x v="2238"/>
    <b v="0"/>
    <n v="79"/>
    <b v="1"/>
    <x v="32"/>
    <n v="137"/>
    <n v="69.569999999999993"/>
    <x v="6"/>
    <s v="tabletop games"/>
    <x v="2238"/>
    <x v="0"/>
  </r>
  <r>
    <n v="2239"/>
    <s v="Pro Tabletop Gaming Audio Collection"/>
    <s v="Next stretch goal unlocks at $33,000 and/or 500 backers unlocks 2 bonus stretch goals."/>
    <x v="31"/>
    <x v="1570"/>
    <x v="0"/>
    <s v="US"/>
    <s v="USD"/>
    <x v="2238"/>
    <x v="2239"/>
    <b v="0"/>
    <n v="426"/>
    <b v="1"/>
    <x v="32"/>
    <n v="128"/>
    <n v="75.13"/>
    <x v="6"/>
    <s v="tabletop games"/>
    <x v="2239"/>
    <x v="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x v="2239"/>
    <x v="2240"/>
    <b v="0"/>
    <n v="96"/>
    <b v="1"/>
    <x v="32"/>
    <n v="271"/>
    <n v="140.97999999999999"/>
    <x v="6"/>
    <s v="tabletop games"/>
    <x v="2240"/>
    <x v="0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x v="2240"/>
    <x v="2241"/>
    <b v="0"/>
    <n v="163"/>
    <b v="1"/>
    <x v="32"/>
    <n v="806"/>
    <n v="49.47"/>
    <x v="6"/>
    <s v="tabletop games"/>
    <x v="2241"/>
    <x v="0"/>
  </r>
  <r>
    <n v="2242"/>
    <s v="The Princess Bride Playing Cards from USPCC"/>
    <s v="Inconceivable! An amazing new illustrative deck based on The Princess Bride movie."/>
    <x v="3"/>
    <x v="1573"/>
    <x v="0"/>
    <s v="US"/>
    <s v="USD"/>
    <x v="2241"/>
    <x v="2242"/>
    <b v="0"/>
    <n v="2525"/>
    <b v="1"/>
    <x v="32"/>
    <n v="1360"/>
    <n v="53.87"/>
    <x v="6"/>
    <s v="tabletop games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x v="2242"/>
    <x v="2243"/>
    <b v="0"/>
    <n v="2035"/>
    <b v="1"/>
    <x v="32"/>
    <n v="930250"/>
    <n v="4.57"/>
    <x v="6"/>
    <s v="tabletop games"/>
    <x v="2243"/>
    <x v="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x v="2243"/>
    <x v="2244"/>
    <b v="0"/>
    <n v="290"/>
    <b v="1"/>
    <x v="32"/>
    <n v="377"/>
    <n v="65"/>
    <x v="6"/>
    <s v="tabletop games"/>
    <x v="2244"/>
    <x v="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x v="2244"/>
    <x v="2245"/>
    <b v="0"/>
    <n v="1980"/>
    <b v="1"/>
    <x v="32"/>
    <n v="2647"/>
    <n v="53.48"/>
    <x v="6"/>
    <s v="tabletop games"/>
    <x v="2245"/>
    <x v="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x v="2245"/>
    <x v="2246"/>
    <b v="0"/>
    <n v="57"/>
    <b v="1"/>
    <x v="32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x v="17"/>
    <x v="1577"/>
    <x v="0"/>
    <s v="US"/>
    <s v="USD"/>
    <x v="2246"/>
    <x v="2247"/>
    <b v="0"/>
    <n v="380"/>
    <b v="1"/>
    <x v="32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x v="2247"/>
    <x v="2248"/>
    <b v="0"/>
    <n v="128"/>
    <b v="1"/>
    <x v="32"/>
    <n v="107"/>
    <n v="58.63"/>
    <x v="6"/>
    <s v="tabletop games"/>
    <x v="2248"/>
    <x v="0"/>
  </r>
  <r>
    <n v="2249"/>
    <s v="Centurion: Legionaries of Rome"/>
    <s v="March with the legions against the enemies of Rome in this role-playing game of military adventures."/>
    <x v="8"/>
    <x v="1579"/>
    <x v="0"/>
    <s v="US"/>
    <s v="USD"/>
    <x v="2248"/>
    <x v="2249"/>
    <b v="0"/>
    <n v="180"/>
    <b v="1"/>
    <x v="32"/>
    <n v="169"/>
    <n v="32.82"/>
    <x v="6"/>
    <s v="tabletop games"/>
    <x v="2249"/>
    <x v="0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x v="2249"/>
    <x v="2250"/>
    <b v="0"/>
    <n v="571"/>
    <b v="1"/>
    <x v="32"/>
    <n v="975"/>
    <n v="426.93"/>
    <x v="6"/>
    <s v="tabletop games"/>
    <x v="2250"/>
    <x v="0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x v="2250"/>
    <x v="2251"/>
    <b v="0"/>
    <n v="480"/>
    <b v="1"/>
    <x v="32"/>
    <n v="134"/>
    <n v="23.81"/>
    <x v="6"/>
    <s v="tabletop games"/>
    <x v="2251"/>
    <x v="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x v="2251"/>
    <x v="2252"/>
    <b v="0"/>
    <n v="249"/>
    <b v="1"/>
    <x v="32"/>
    <n v="272"/>
    <n v="98.41"/>
    <x v="6"/>
    <s v="tabletop games"/>
    <x v="2252"/>
    <x v="0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x v="2252"/>
    <x v="2253"/>
    <b v="0"/>
    <n v="84"/>
    <b v="1"/>
    <x v="32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x v="2"/>
    <x v="1584"/>
    <x v="0"/>
    <s v="US"/>
    <s v="USD"/>
    <x v="2253"/>
    <x v="2254"/>
    <b v="0"/>
    <n v="197"/>
    <b v="1"/>
    <x v="32"/>
    <n v="460"/>
    <n v="11.67"/>
    <x v="6"/>
    <s v="tabletop games"/>
    <x v="2254"/>
    <x v="0"/>
  </r>
  <r>
    <n v="2255"/>
    <s v="Jumbo Jets - Jet Set Expansion Set #2"/>
    <s v="This is the second set of 5 expansions for our route-building game, Jet Set!"/>
    <x v="333"/>
    <x v="1585"/>
    <x v="0"/>
    <s v="US"/>
    <s v="USD"/>
    <x v="2254"/>
    <x v="2255"/>
    <b v="0"/>
    <n v="271"/>
    <b v="1"/>
    <x v="32"/>
    <n v="287"/>
    <n v="41.78"/>
    <x v="6"/>
    <s v="tabletop games"/>
    <x v="2255"/>
    <x v="0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x v="2255"/>
    <x v="2256"/>
    <b v="0"/>
    <n v="50"/>
    <b v="1"/>
    <x v="32"/>
    <n v="223"/>
    <n v="21.38"/>
    <x v="6"/>
    <s v="tabletop games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x v="2256"/>
    <x v="2257"/>
    <b v="0"/>
    <n v="169"/>
    <b v="1"/>
    <x v="32"/>
    <n v="636"/>
    <n v="94.1"/>
    <x v="6"/>
    <s v="tabletop games"/>
    <x v="2257"/>
    <x v="0"/>
  </r>
  <r>
    <n v="2258"/>
    <s v="A Sundered World"/>
    <s v="A Dungeon World campaign setting that takes place after the end of the worlds."/>
    <x v="41"/>
    <x v="1588"/>
    <x v="0"/>
    <s v="US"/>
    <s v="USD"/>
    <x v="2257"/>
    <x v="2258"/>
    <b v="0"/>
    <n v="205"/>
    <b v="1"/>
    <x v="32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x v="2258"/>
    <x v="2259"/>
    <b v="0"/>
    <n v="206"/>
    <b v="1"/>
    <x v="32"/>
    <n v="1867"/>
    <n v="90.64"/>
    <x v="6"/>
    <s v="tabletop games"/>
    <x v="2259"/>
    <x v="0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x v="2259"/>
    <x v="2260"/>
    <b v="0"/>
    <n v="84"/>
    <b v="1"/>
    <x v="32"/>
    <n v="327"/>
    <n v="97.3"/>
    <x v="6"/>
    <s v="tabletop games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x v="2260"/>
    <x v="2261"/>
    <b v="0"/>
    <n v="210"/>
    <b v="1"/>
    <x v="32"/>
    <n v="780"/>
    <n v="37.119999999999997"/>
    <x v="6"/>
    <s v="tabletop games"/>
    <x v="2261"/>
    <x v="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x v="2261"/>
    <x v="2262"/>
    <b v="0"/>
    <n v="181"/>
    <b v="1"/>
    <x v="32"/>
    <n v="154"/>
    <n v="28.1"/>
    <x v="6"/>
    <s v="tabletop games"/>
    <x v="2262"/>
    <x v="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x v="2262"/>
    <x v="2263"/>
    <b v="0"/>
    <n v="60"/>
    <b v="1"/>
    <x v="32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x v="2263"/>
    <x v="2264"/>
    <b v="0"/>
    <n v="445"/>
    <b v="1"/>
    <x v="32"/>
    <n v="180"/>
    <n v="24.27"/>
    <x v="6"/>
    <s v="tabletop games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x v="2264"/>
    <x v="2265"/>
    <b v="0"/>
    <n v="17"/>
    <b v="1"/>
    <x v="32"/>
    <n v="299"/>
    <n v="35.119999999999997"/>
    <x v="6"/>
    <s v="tabletop games"/>
    <x v="2265"/>
    <x v="0"/>
  </r>
  <r>
    <n v="2266"/>
    <s v="GOAT LORDS."/>
    <s v="Want to be LORD OF THE GOATS? Start building your herd using thievery, magic, bombs and mostly goats."/>
    <x v="15"/>
    <x v="1596"/>
    <x v="0"/>
    <s v="US"/>
    <s v="USD"/>
    <x v="2265"/>
    <x v="2266"/>
    <b v="0"/>
    <n v="194"/>
    <b v="1"/>
    <x v="32"/>
    <n v="320"/>
    <n v="24.76"/>
    <x v="6"/>
    <s v="tabletop games"/>
    <x v="2266"/>
    <x v="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x v="2266"/>
    <x v="2267"/>
    <b v="0"/>
    <n v="404"/>
    <b v="1"/>
    <x v="32"/>
    <n v="381"/>
    <n v="188.38"/>
    <x v="6"/>
    <s v="tabletop games"/>
    <x v="2267"/>
    <x v="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x v="2267"/>
    <x v="2268"/>
    <b v="0"/>
    <n v="194"/>
    <b v="1"/>
    <x v="32"/>
    <n v="103"/>
    <n v="148.08000000000001"/>
    <x v="6"/>
    <s v="tabletop games"/>
    <x v="2268"/>
    <x v="0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x v="2268"/>
    <x v="2269"/>
    <b v="0"/>
    <n v="902"/>
    <b v="1"/>
    <x v="32"/>
    <n v="1802"/>
    <n v="49.93"/>
    <x v="6"/>
    <s v="tabletop games"/>
    <x v="2269"/>
    <x v="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x v="2269"/>
    <x v="2270"/>
    <b v="0"/>
    <n v="1670"/>
    <b v="1"/>
    <x v="32"/>
    <n v="720"/>
    <n v="107.82"/>
    <x v="6"/>
    <s v="tabletop games"/>
    <x v="2270"/>
    <x v="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x v="2270"/>
    <x v="2271"/>
    <b v="0"/>
    <n v="1328"/>
    <b v="1"/>
    <x v="32"/>
    <n v="283"/>
    <n v="42.63"/>
    <x v="6"/>
    <s v="tabletop games"/>
    <x v="2271"/>
    <x v="0"/>
  </r>
  <r>
    <n v="2272"/>
    <s v="Pick the Lock"/>
    <s v="Pick the Lock is a game of chance and strategy. Attempt to obtain priceless treasures and outwit the other players."/>
    <x v="28"/>
    <x v="1602"/>
    <x v="0"/>
    <s v="US"/>
    <s v="USD"/>
    <x v="2271"/>
    <x v="2272"/>
    <b v="0"/>
    <n v="944"/>
    <b v="1"/>
    <x v="32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x v="2272"/>
    <x v="2273"/>
    <b v="0"/>
    <n v="147"/>
    <b v="1"/>
    <x v="32"/>
    <n v="220"/>
    <n v="37.479999999999997"/>
    <x v="6"/>
    <s v="tabletop games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x v="2273"/>
    <x v="2274"/>
    <b v="0"/>
    <n v="99"/>
    <b v="1"/>
    <x v="32"/>
    <n v="120"/>
    <n v="30.2"/>
    <x v="6"/>
    <s v="tabletop games"/>
    <x v="2274"/>
    <x v="0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x v="2274"/>
    <x v="2275"/>
    <b v="0"/>
    <n v="79"/>
    <b v="1"/>
    <x v="32"/>
    <n v="408"/>
    <n v="33.549999999999997"/>
    <x v="6"/>
    <s v="tabletop games"/>
    <x v="2275"/>
    <x v="0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x v="2275"/>
    <x v="2276"/>
    <b v="0"/>
    <n v="75"/>
    <b v="1"/>
    <x v="32"/>
    <n v="106"/>
    <n v="64.75"/>
    <x v="6"/>
    <s v="tabletop games"/>
    <x v="2276"/>
    <x v="0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x v="2276"/>
    <x v="2277"/>
    <b v="0"/>
    <n v="207"/>
    <b v="1"/>
    <x v="32"/>
    <n v="141"/>
    <n v="57.93"/>
    <x v="6"/>
    <s v="tabletop games"/>
    <x v="2277"/>
    <x v="0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x v="2277"/>
    <x v="2278"/>
    <b v="0"/>
    <n v="102"/>
    <b v="1"/>
    <x v="32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x v="2278"/>
    <x v="2279"/>
    <b v="0"/>
    <n v="32"/>
    <b v="1"/>
    <x v="32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x v="2279"/>
    <x v="2280"/>
    <b v="0"/>
    <n v="480"/>
    <b v="1"/>
    <x v="32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x v="2280"/>
    <x v="2281"/>
    <b v="0"/>
    <n v="11"/>
    <b v="1"/>
    <x v="11"/>
    <n v="185"/>
    <n v="50.45"/>
    <x v="4"/>
    <s v="rock"/>
    <x v="2281"/>
    <x v="0"/>
  </r>
  <r>
    <n v="2282"/>
    <s v="Sage King's Debut Album"/>
    <s v="Sage King is recording his debut album and wants YOU to be a part of the creation process"/>
    <x v="47"/>
    <x v="1612"/>
    <x v="0"/>
    <s v="US"/>
    <s v="USD"/>
    <x v="2281"/>
    <x v="2282"/>
    <b v="0"/>
    <n v="12"/>
    <b v="1"/>
    <x v="11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x v="2282"/>
    <x v="2283"/>
    <b v="0"/>
    <n v="48"/>
    <b v="1"/>
    <x v="11"/>
    <n v="101"/>
    <n v="63.03"/>
    <x v="4"/>
    <s v="rock"/>
    <x v="2283"/>
    <x v="0"/>
  </r>
  <r>
    <n v="2284"/>
    <s v="Make a record, write a song, take the Vinyl Skyway. "/>
    <s v="The Vinyl Skyway reunite to make a third album. "/>
    <x v="12"/>
    <x v="1614"/>
    <x v="0"/>
    <s v="US"/>
    <s v="USD"/>
    <x v="2283"/>
    <x v="2284"/>
    <b v="0"/>
    <n v="59"/>
    <b v="1"/>
    <x v="11"/>
    <n v="106"/>
    <n v="108.02"/>
    <x v="4"/>
    <s v="rock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x v="2284"/>
    <x v="2285"/>
    <b v="0"/>
    <n v="79"/>
    <b v="1"/>
    <x v="11"/>
    <n v="121"/>
    <n v="46.09"/>
    <x v="4"/>
    <s v="rock"/>
    <x v="2285"/>
    <x v="0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x v="2285"/>
    <x v="2286"/>
    <b v="0"/>
    <n v="14"/>
    <b v="1"/>
    <x v="11"/>
    <n v="100"/>
    <n v="107.21"/>
    <x v="4"/>
    <s v="rock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x v="2286"/>
    <x v="2287"/>
    <b v="0"/>
    <n v="106"/>
    <b v="1"/>
    <x v="11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x v="2287"/>
    <x v="2288"/>
    <b v="0"/>
    <n v="25"/>
    <b v="1"/>
    <x v="11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x v="2288"/>
    <x v="2289"/>
    <b v="0"/>
    <n v="25"/>
    <b v="1"/>
    <x v="11"/>
    <n v="107"/>
    <n v="64.44"/>
    <x v="4"/>
    <s v="rock"/>
    <x v="2289"/>
    <x v="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x v="2289"/>
    <x v="2290"/>
    <b v="0"/>
    <n v="29"/>
    <b v="1"/>
    <x v="11"/>
    <n v="104"/>
    <n v="53.83"/>
    <x v="4"/>
    <s v="rock"/>
    <x v="2290"/>
    <x v="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x v="2290"/>
    <x v="2291"/>
    <b v="0"/>
    <n v="43"/>
    <b v="1"/>
    <x v="11"/>
    <n v="173"/>
    <n v="100.47"/>
    <x v="4"/>
    <s v="rock"/>
    <x v="2291"/>
    <x v="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x v="2291"/>
    <x v="2292"/>
    <b v="0"/>
    <n v="46"/>
    <b v="1"/>
    <x v="11"/>
    <n v="107"/>
    <n v="46.63"/>
    <x v="4"/>
    <s v="rock"/>
    <x v="2292"/>
    <x v="0"/>
  </r>
  <r>
    <n v="2293"/>
    <s v="&quot;Hurt N' Wrong&quot; New Album Fundraiser!"/>
    <s v="Donate here to be a part of the upcoming album. Every little bit helps!"/>
    <x v="16"/>
    <x v="1622"/>
    <x v="0"/>
    <s v="US"/>
    <s v="USD"/>
    <x v="2292"/>
    <x v="2293"/>
    <b v="0"/>
    <n v="27"/>
    <b v="1"/>
    <x v="11"/>
    <n v="108"/>
    <n v="34.07"/>
    <x v="4"/>
    <s v="rock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x v="2293"/>
    <x v="2294"/>
    <b v="0"/>
    <n v="112"/>
    <b v="1"/>
    <x v="11"/>
    <n v="146"/>
    <n v="65.209999999999994"/>
    <x v="4"/>
    <s v="rock"/>
    <x v="2294"/>
    <x v="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x v="2294"/>
    <x v="2295"/>
    <b v="0"/>
    <n v="34"/>
    <b v="1"/>
    <x v="11"/>
    <n v="125"/>
    <n v="44.21"/>
    <x v="4"/>
    <s v="rock"/>
    <x v="2295"/>
    <x v="0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x v="2295"/>
    <x v="2296"/>
    <b v="0"/>
    <n v="145"/>
    <b v="1"/>
    <x v="11"/>
    <n v="149"/>
    <n v="71.97"/>
    <x v="4"/>
    <s v="rock"/>
    <x v="2296"/>
    <x v="0"/>
  </r>
  <r>
    <n v="2297"/>
    <s v="Company Company: Debut EP"/>
    <s v="New Jersey Alternative Rock band COCO needs YOUR help self-releasing debut EP!"/>
    <x v="28"/>
    <x v="1626"/>
    <x v="0"/>
    <s v="US"/>
    <s v="USD"/>
    <x v="2296"/>
    <x v="2297"/>
    <b v="0"/>
    <n v="19"/>
    <b v="1"/>
    <x v="11"/>
    <n v="101"/>
    <n v="52.95"/>
    <x v="4"/>
    <s v="rock"/>
    <x v="2297"/>
    <x v="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x v="2297"/>
    <x v="2298"/>
    <b v="0"/>
    <n v="288"/>
    <b v="1"/>
    <x v="11"/>
    <n v="105"/>
    <n v="109.45"/>
    <x v="4"/>
    <s v="rock"/>
    <x v="2298"/>
    <x v="0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x v="2298"/>
    <x v="2299"/>
    <b v="0"/>
    <n v="14"/>
    <b v="1"/>
    <x v="11"/>
    <n v="350"/>
    <n v="75.040000000000006"/>
    <x v="4"/>
    <s v="rock"/>
    <x v="2299"/>
    <x v="0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x v="2299"/>
    <x v="2300"/>
    <b v="0"/>
    <n v="7"/>
    <b v="1"/>
    <x v="11"/>
    <n v="101"/>
    <n v="115.71"/>
    <x v="4"/>
    <s v="rock"/>
    <x v="2300"/>
    <x v="0"/>
  </r>
  <r>
    <n v="2301"/>
    <s v="Time Crash"/>
    <s v="We are America's first trock band, and we're ready to bring you our first album!"/>
    <x v="10"/>
    <x v="1630"/>
    <x v="0"/>
    <s v="US"/>
    <s v="USD"/>
    <x v="2300"/>
    <x v="2301"/>
    <b v="1"/>
    <n v="211"/>
    <b v="1"/>
    <x v="14"/>
    <n v="134"/>
    <n v="31.66"/>
    <x v="4"/>
    <s v="indie rock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x v="2301"/>
    <x v="2302"/>
    <b v="1"/>
    <n v="85"/>
    <b v="1"/>
    <x v="14"/>
    <n v="171"/>
    <n v="46.18"/>
    <x v="4"/>
    <s v="indie rock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x v="2302"/>
    <x v="2303"/>
    <b v="1"/>
    <n v="103"/>
    <b v="1"/>
    <x v="14"/>
    <n v="109"/>
    <n v="68.48"/>
    <x v="4"/>
    <s v="indie rock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x v="1254"/>
    <x v="2304"/>
    <b v="1"/>
    <n v="113"/>
    <b v="1"/>
    <x v="14"/>
    <n v="101"/>
    <n v="53.47"/>
    <x v="4"/>
    <s v="indie rock"/>
    <x v="2304"/>
    <x v="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x v="2303"/>
    <x v="2305"/>
    <b v="1"/>
    <n v="167"/>
    <b v="1"/>
    <x v="14"/>
    <n v="101"/>
    <n v="109.11"/>
    <x v="4"/>
    <s v="indie rock"/>
    <x v="2305"/>
    <x v="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x v="2304"/>
    <x v="2306"/>
    <b v="1"/>
    <n v="73"/>
    <b v="1"/>
    <x v="14"/>
    <n v="107"/>
    <n v="51.19"/>
    <x v="4"/>
    <s v="indie rock"/>
    <x v="2306"/>
    <x v="0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x v="2305"/>
    <x v="2307"/>
    <b v="1"/>
    <n v="75"/>
    <b v="1"/>
    <x v="14"/>
    <n v="107"/>
    <n v="27.94"/>
    <x v="4"/>
    <s v="indie rock"/>
    <x v="2307"/>
    <x v="0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x v="2306"/>
    <x v="2308"/>
    <b v="1"/>
    <n v="614"/>
    <b v="1"/>
    <x v="14"/>
    <n v="101"/>
    <n v="82.5"/>
    <x v="4"/>
    <s v="indie rock"/>
    <x v="2308"/>
    <x v="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x v="2307"/>
    <x v="2309"/>
    <b v="1"/>
    <n v="107"/>
    <b v="1"/>
    <x v="14"/>
    <n v="107"/>
    <n v="59.82"/>
    <x v="4"/>
    <s v="indie rock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x v="2308"/>
    <x v="2310"/>
    <b v="1"/>
    <n v="1224"/>
    <b v="1"/>
    <x v="14"/>
    <n v="429"/>
    <n v="64.819999999999993"/>
    <x v="4"/>
    <s v="indie rock"/>
    <x v="2310"/>
    <x v="0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x v="2309"/>
    <x v="2311"/>
    <b v="1"/>
    <n v="104"/>
    <b v="1"/>
    <x v="14"/>
    <n v="104"/>
    <n v="90.1"/>
    <x v="4"/>
    <s v="indie rock"/>
    <x v="2311"/>
    <x v="0"/>
  </r>
  <r>
    <n v="2312"/>
    <s v="DINOWALRUS: 3RD RECORD ON VINYL"/>
    <s v="Help Brooklyn psychedelic synth rockers DINOWALRUS release their 3rd Record, COMPLEXION, on vinyl!"/>
    <x v="9"/>
    <x v="1641"/>
    <x v="0"/>
    <s v="US"/>
    <s v="USD"/>
    <x v="2310"/>
    <x v="2312"/>
    <b v="1"/>
    <n v="79"/>
    <b v="1"/>
    <x v="14"/>
    <n v="108"/>
    <n v="40.96"/>
    <x v="4"/>
    <s v="indie rock"/>
    <x v="2312"/>
    <x v="0"/>
  </r>
  <r>
    <n v="2313"/>
    <s v="A SUNNY DAY IN GLASGOW"/>
    <s v="A Sunny Day in Glasgow are recording a new album and we need your help!"/>
    <x v="10"/>
    <x v="1642"/>
    <x v="0"/>
    <s v="US"/>
    <s v="USD"/>
    <x v="2311"/>
    <x v="2313"/>
    <b v="1"/>
    <n v="157"/>
    <b v="1"/>
    <x v="14"/>
    <n v="176"/>
    <n v="56"/>
    <x v="4"/>
    <s v="indie rock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x v="2312"/>
    <x v="2314"/>
    <b v="1"/>
    <n v="50"/>
    <b v="1"/>
    <x v="14"/>
    <n v="157"/>
    <n v="37.67"/>
    <x v="4"/>
    <s v="indie rock"/>
    <x v="2314"/>
    <x v="0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x v="2313"/>
    <x v="2315"/>
    <b v="1"/>
    <n v="64"/>
    <b v="1"/>
    <x v="14"/>
    <n v="103"/>
    <n v="40.08"/>
    <x v="4"/>
    <s v="indie rock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x v="2314"/>
    <x v="2316"/>
    <b v="1"/>
    <n v="200"/>
    <b v="1"/>
    <x v="14"/>
    <n v="104"/>
    <n v="78.03"/>
    <x v="4"/>
    <s v="indie rock"/>
    <x v="2316"/>
    <x v="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x v="2315"/>
    <x v="2317"/>
    <b v="1"/>
    <n v="22"/>
    <b v="1"/>
    <x v="14"/>
    <n v="104"/>
    <n v="18.91"/>
    <x v="4"/>
    <s v="indie rock"/>
    <x v="2317"/>
    <x v="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x v="2316"/>
    <x v="2318"/>
    <b v="1"/>
    <n v="163"/>
    <b v="1"/>
    <x v="14"/>
    <n v="121"/>
    <n v="37.130000000000003"/>
    <x v="4"/>
    <s v="indie rock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x v="2317"/>
    <x v="2319"/>
    <b v="1"/>
    <n v="77"/>
    <b v="1"/>
    <x v="14"/>
    <n v="108"/>
    <n v="41.96"/>
    <x v="4"/>
    <s v="indie rock"/>
    <x v="2319"/>
    <x v="0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x v="2318"/>
    <x v="2320"/>
    <b v="1"/>
    <n v="89"/>
    <b v="1"/>
    <x v="14"/>
    <n v="109"/>
    <n v="61.04"/>
    <x v="4"/>
    <s v="indie rock"/>
    <x v="2320"/>
    <x v="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x v="2319"/>
    <x v="2321"/>
    <b v="0"/>
    <n v="64"/>
    <b v="0"/>
    <x v="33"/>
    <n v="39"/>
    <n v="64.53"/>
    <x v="7"/>
    <s v="small batch"/>
    <x v="2321"/>
    <x v="0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x v="2320"/>
    <x v="2322"/>
    <b v="0"/>
    <n v="4"/>
    <b v="0"/>
    <x v="33"/>
    <n v="3"/>
    <n v="21.25"/>
    <x v="7"/>
    <s v="small batch"/>
    <x v="2322"/>
    <x v="0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x v="2321"/>
    <x v="2323"/>
    <b v="0"/>
    <n v="4"/>
    <b v="0"/>
    <x v="33"/>
    <n v="48"/>
    <n v="30"/>
    <x v="7"/>
    <s v="small batch"/>
    <x v="2323"/>
    <x v="0"/>
  </r>
  <r>
    <n v="2324"/>
    <s v="Pies not Lies"/>
    <s v="A city centre shop selling great locally made food with room to chat and learn about eachother."/>
    <x v="51"/>
    <x v="970"/>
    <x v="3"/>
    <s v="GB"/>
    <s v="GBP"/>
    <x v="2322"/>
    <x v="2324"/>
    <b v="0"/>
    <n v="61"/>
    <b v="0"/>
    <x v="33"/>
    <n v="21"/>
    <n v="25.49"/>
    <x v="7"/>
    <s v="small batch"/>
    <x v="2324"/>
    <x v="0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x v="2323"/>
    <x v="2325"/>
    <b v="0"/>
    <n v="7"/>
    <b v="0"/>
    <x v="33"/>
    <n v="8"/>
    <n v="11.43"/>
    <x v="7"/>
    <s v="small batch"/>
    <x v="2325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x v="2324"/>
    <x v="2326"/>
    <b v="0"/>
    <n v="1"/>
    <b v="0"/>
    <x v="33"/>
    <n v="1"/>
    <n v="108"/>
    <x v="7"/>
    <s v="small batch"/>
    <x v="2326"/>
    <x v="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x v="2325"/>
    <x v="2327"/>
    <b v="1"/>
    <n v="3355"/>
    <b v="1"/>
    <x v="33"/>
    <n v="526"/>
    <n v="54.88"/>
    <x v="7"/>
    <s v="small batch"/>
    <x v="2327"/>
    <x v="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x v="2326"/>
    <x v="2328"/>
    <b v="1"/>
    <n v="537"/>
    <b v="1"/>
    <x v="33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x v="2327"/>
    <x v="2329"/>
    <b v="1"/>
    <n v="125"/>
    <b v="1"/>
    <x v="33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x v="2328"/>
    <x v="2330"/>
    <b v="1"/>
    <n v="163"/>
    <b v="1"/>
    <x v="33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x v="2329"/>
    <x v="2331"/>
    <b v="1"/>
    <n v="283"/>
    <b v="1"/>
    <x v="33"/>
    <n v="144"/>
    <n v="40.799999999999997"/>
    <x v="7"/>
    <s v="small batch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x v="2330"/>
    <x v="2332"/>
    <b v="1"/>
    <n v="352"/>
    <b v="1"/>
    <x v="33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x v="2331"/>
    <x v="2333"/>
    <b v="1"/>
    <n v="94"/>
    <b v="1"/>
    <x v="33"/>
    <n v="212"/>
    <n v="13.54"/>
    <x v="7"/>
    <s v="small batch"/>
    <x v="2333"/>
    <x v="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x v="2332"/>
    <x v="2334"/>
    <b v="1"/>
    <n v="67"/>
    <b v="1"/>
    <x v="33"/>
    <n v="102"/>
    <n v="60.87"/>
    <x v="7"/>
    <s v="small batch"/>
    <x v="2334"/>
    <x v="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x v="2333"/>
    <x v="2335"/>
    <b v="1"/>
    <n v="221"/>
    <b v="1"/>
    <x v="33"/>
    <n v="102"/>
    <n v="115.69"/>
    <x v="7"/>
    <s v="small batch"/>
    <x v="2335"/>
    <x v="0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x v="2334"/>
    <x v="2336"/>
    <b v="1"/>
    <n v="2165"/>
    <b v="1"/>
    <x v="33"/>
    <n v="521"/>
    <n v="48.1"/>
    <x v="7"/>
    <s v="small batch"/>
    <x v="2336"/>
    <x v="0"/>
  </r>
  <r>
    <n v="2337"/>
    <s v="The Hudson Standard Bitters and Shrubs"/>
    <s v="We make small batch, locally sourced bitters and shrubs for cocktails and cooking."/>
    <x v="14"/>
    <x v="1661"/>
    <x v="0"/>
    <s v="US"/>
    <s v="USD"/>
    <x v="2335"/>
    <x v="2337"/>
    <b v="1"/>
    <n v="179"/>
    <b v="1"/>
    <x v="33"/>
    <n v="111"/>
    <n v="74.180000000000007"/>
    <x v="7"/>
    <s v="small batch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x v="2336"/>
    <x v="2338"/>
    <b v="1"/>
    <n v="123"/>
    <b v="1"/>
    <x v="33"/>
    <n v="101"/>
    <n v="123.35"/>
    <x v="7"/>
    <s v="small batch"/>
    <x v="2338"/>
    <x v="0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x v="2337"/>
    <x v="2339"/>
    <b v="1"/>
    <n v="1104"/>
    <b v="1"/>
    <x v="33"/>
    <n v="294"/>
    <n v="66.62"/>
    <x v="7"/>
    <s v="small batch"/>
    <x v="2339"/>
    <x v="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x v="2338"/>
    <x v="2340"/>
    <b v="1"/>
    <n v="403"/>
    <b v="1"/>
    <x v="33"/>
    <n v="106"/>
    <n v="104.99"/>
    <x v="7"/>
    <s v="small batch"/>
    <x v="2340"/>
    <x v="0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x v="2339"/>
    <x v="2341"/>
    <b v="0"/>
    <n v="0"/>
    <b v="0"/>
    <x v="7"/>
    <n v="0"/>
    <e v="#DIV/0!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x v="2340"/>
    <x v="2342"/>
    <b v="0"/>
    <n v="0"/>
    <b v="0"/>
    <x v="7"/>
    <n v="0"/>
    <e v="#DIV/0!"/>
    <x v="2"/>
    <s v="web"/>
    <x v="2342"/>
    <x v="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x v="2341"/>
    <x v="2343"/>
    <b v="0"/>
    <n v="1"/>
    <b v="0"/>
    <x v="7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x v="2342"/>
    <x v="2344"/>
    <b v="0"/>
    <n v="1"/>
    <b v="0"/>
    <x v="7"/>
    <n v="0"/>
    <n v="1"/>
    <x v="2"/>
    <s v="web"/>
    <x v="2344"/>
    <x v="0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x v="2343"/>
    <x v="2345"/>
    <b v="0"/>
    <n v="0"/>
    <b v="0"/>
    <x v="7"/>
    <n v="0"/>
    <e v="#DIV/0!"/>
    <x v="2"/>
    <s v="web"/>
    <x v="2345"/>
    <x v="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x v="2344"/>
    <x v="2346"/>
    <b v="0"/>
    <n v="3"/>
    <b v="0"/>
    <x v="7"/>
    <n v="0"/>
    <n v="13"/>
    <x v="2"/>
    <s v="web"/>
    <x v="2346"/>
    <x v="0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x v="2345"/>
    <x v="2347"/>
    <b v="0"/>
    <n v="1"/>
    <b v="0"/>
    <x v="7"/>
    <n v="2"/>
    <n v="15"/>
    <x v="2"/>
    <s v="web"/>
    <x v="2347"/>
    <x v="0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x v="2346"/>
    <x v="2348"/>
    <b v="0"/>
    <n v="5"/>
    <b v="0"/>
    <x v="7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x v="2347"/>
    <x v="2349"/>
    <b v="0"/>
    <n v="0"/>
    <b v="0"/>
    <x v="7"/>
    <n v="0"/>
    <e v="#DIV/0!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x v="2348"/>
    <x v="2350"/>
    <b v="0"/>
    <n v="0"/>
    <b v="0"/>
    <x v="7"/>
    <n v="0"/>
    <e v="#DIV/0!"/>
    <x v="2"/>
    <s v="web"/>
    <x v="2350"/>
    <x v="0"/>
  </r>
  <r>
    <n v="2351"/>
    <s v="NZ Auction site.  No listing or success fees. Only $2 p/m"/>
    <s v="Donate $30 or more and receive a free selfie stick."/>
    <x v="341"/>
    <x v="1651"/>
    <x v="1"/>
    <s v="NZ"/>
    <s v="NZD"/>
    <x v="2349"/>
    <x v="2351"/>
    <b v="0"/>
    <n v="7"/>
    <b v="0"/>
    <x v="7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x v="2350"/>
    <x v="2352"/>
    <b v="0"/>
    <n v="0"/>
    <b v="0"/>
    <x v="7"/>
    <n v="0"/>
    <e v="#DIV/0!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x v="2351"/>
    <x v="2353"/>
    <b v="0"/>
    <n v="0"/>
    <b v="0"/>
    <x v="7"/>
    <n v="0"/>
    <e v="#DIV/0!"/>
    <x v="2"/>
    <s v="web"/>
    <x v="2353"/>
    <x v="0"/>
  </r>
  <r>
    <n v="2354"/>
    <s v="Dissertation (Canceled)"/>
    <s v="Almost done with doctorate degree but need funding of $35,000 to complete research of project."/>
    <x v="19"/>
    <x v="379"/>
    <x v="1"/>
    <s v="US"/>
    <s v="USD"/>
    <x v="2352"/>
    <x v="2354"/>
    <b v="0"/>
    <n v="1"/>
    <b v="0"/>
    <x v="7"/>
    <n v="0"/>
    <n v="25"/>
    <x v="2"/>
    <s v="web"/>
    <x v="2354"/>
    <x v="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x v="2353"/>
    <x v="2355"/>
    <b v="0"/>
    <n v="2"/>
    <b v="0"/>
    <x v="7"/>
    <n v="1"/>
    <n v="27.5"/>
    <x v="2"/>
    <s v="web"/>
    <x v="2355"/>
    <x v="0"/>
  </r>
  <r>
    <n v="2356"/>
    <s v="HardstyleUnited.com (Canceled)"/>
    <s v="HardstyleUnited.com The Global Hardstyle community. Your Hardstyle community."/>
    <x v="3"/>
    <x v="117"/>
    <x v="1"/>
    <s v="NL"/>
    <s v="EUR"/>
    <x v="2354"/>
    <x v="2356"/>
    <b v="0"/>
    <n v="0"/>
    <b v="0"/>
    <x v="7"/>
    <n v="0"/>
    <e v="#DIV/0!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x v="2355"/>
    <x v="2357"/>
    <b v="0"/>
    <n v="0"/>
    <b v="0"/>
    <x v="7"/>
    <n v="0"/>
    <e v="#DIV/0!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x v="2356"/>
    <x v="2358"/>
    <b v="0"/>
    <n v="0"/>
    <b v="0"/>
    <x v="7"/>
    <n v="0"/>
    <e v="#DIV/0!"/>
    <x v="2"/>
    <s v="web"/>
    <x v="2358"/>
    <x v="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x v="2357"/>
    <x v="2359"/>
    <b v="0"/>
    <n v="3"/>
    <b v="0"/>
    <x v="7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x v="2358"/>
    <x v="2360"/>
    <b v="0"/>
    <n v="1"/>
    <b v="0"/>
    <x v="7"/>
    <n v="0"/>
    <n v="2"/>
    <x v="2"/>
    <s v="web"/>
    <x v="2360"/>
    <x v="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x v="2359"/>
    <x v="2361"/>
    <b v="0"/>
    <n v="0"/>
    <b v="0"/>
    <x v="7"/>
    <n v="0"/>
    <e v="#DIV/0!"/>
    <x v="2"/>
    <s v="web"/>
    <x v="2361"/>
    <x v="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x v="2360"/>
    <x v="2362"/>
    <b v="0"/>
    <n v="2"/>
    <b v="0"/>
    <x v="7"/>
    <n v="29"/>
    <n v="60"/>
    <x v="2"/>
    <s v="web"/>
    <x v="2362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x v="2361"/>
    <x v="2363"/>
    <b v="0"/>
    <n v="0"/>
    <b v="0"/>
    <x v="7"/>
    <n v="0"/>
    <e v="#DIV/0!"/>
    <x v="2"/>
    <s v="web"/>
    <x v="2363"/>
    <x v="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x v="2362"/>
    <x v="2364"/>
    <b v="0"/>
    <n v="0"/>
    <b v="0"/>
    <x v="7"/>
    <n v="0"/>
    <e v="#DIV/0!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x v="2363"/>
    <x v="2365"/>
    <b v="0"/>
    <n v="0"/>
    <b v="0"/>
    <x v="7"/>
    <n v="0"/>
    <e v="#DIV/0!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x v="2364"/>
    <x v="2366"/>
    <b v="0"/>
    <n v="27"/>
    <b v="0"/>
    <x v="7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x v="2365"/>
    <x v="2367"/>
    <b v="0"/>
    <n v="14"/>
    <b v="0"/>
    <x v="7"/>
    <n v="1"/>
    <n v="47.86"/>
    <x v="2"/>
    <s v="web"/>
    <x v="2367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x v="2366"/>
    <x v="2368"/>
    <b v="0"/>
    <n v="2"/>
    <b v="0"/>
    <x v="7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x v="2367"/>
    <x v="2369"/>
    <b v="0"/>
    <n v="0"/>
    <b v="0"/>
    <x v="7"/>
    <n v="0"/>
    <e v="#DIV/0!"/>
    <x v="2"/>
    <s v="web"/>
    <x v="2369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x v="2368"/>
    <x v="2370"/>
    <b v="0"/>
    <n v="4"/>
    <b v="0"/>
    <x v="7"/>
    <n v="0"/>
    <n v="20.5"/>
    <x v="2"/>
    <s v="web"/>
    <x v="2370"/>
    <x v="0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x v="2369"/>
    <x v="2371"/>
    <b v="0"/>
    <n v="0"/>
    <b v="0"/>
    <x v="7"/>
    <n v="0"/>
    <e v="#DIV/0!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x v="2370"/>
    <x v="2372"/>
    <b v="0"/>
    <n v="6"/>
    <b v="0"/>
    <x v="7"/>
    <n v="3"/>
    <n v="30"/>
    <x v="2"/>
    <s v="web"/>
    <x v="2372"/>
    <x v="0"/>
  </r>
  <r>
    <n v="2373"/>
    <s v="Cykelauktion.com (Canceled)"/>
    <s v="We want to create a safe marketplace for buying and selling bicycles."/>
    <x v="343"/>
    <x v="155"/>
    <x v="1"/>
    <s v="SE"/>
    <s v="SEK"/>
    <x v="2371"/>
    <x v="2373"/>
    <b v="0"/>
    <n v="1"/>
    <b v="0"/>
    <x v="7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x v="2372"/>
    <x v="2374"/>
    <b v="0"/>
    <n v="1"/>
    <b v="0"/>
    <x v="7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x v="2373"/>
    <x v="2375"/>
    <b v="0"/>
    <n v="0"/>
    <b v="0"/>
    <x v="7"/>
    <n v="0"/>
    <e v="#DIV/0!"/>
    <x v="2"/>
    <s v="web"/>
    <x v="2375"/>
    <x v="0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x v="2374"/>
    <x v="2376"/>
    <b v="0"/>
    <n v="4"/>
    <b v="0"/>
    <x v="7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x v="2375"/>
    <x v="2377"/>
    <b v="0"/>
    <n v="0"/>
    <b v="0"/>
    <x v="7"/>
    <n v="0"/>
    <e v="#DIV/0!"/>
    <x v="2"/>
    <s v="web"/>
    <x v="2377"/>
    <x v="0"/>
  </r>
  <r>
    <n v="2378"/>
    <s v="KEEPUP INC (Canceled)"/>
    <s v="KEEPUP allows you to extend your social circle by introducing you to new people via your friends."/>
    <x v="74"/>
    <x v="117"/>
    <x v="1"/>
    <s v="US"/>
    <s v="USD"/>
    <x v="2376"/>
    <x v="2378"/>
    <b v="0"/>
    <n v="0"/>
    <b v="0"/>
    <x v="7"/>
    <n v="0"/>
    <e v="#DIV/0!"/>
    <x v="2"/>
    <s v="web"/>
    <x v="2378"/>
    <x v="0"/>
  </r>
  <r>
    <n v="2379"/>
    <s v="SelectCooks.com (Canceled)"/>
    <s v="Selectcooks.com is a community marketplace for people to list, find and hire chefs."/>
    <x v="11"/>
    <x v="117"/>
    <x v="1"/>
    <s v="US"/>
    <s v="USD"/>
    <x v="2377"/>
    <x v="2379"/>
    <b v="0"/>
    <n v="0"/>
    <b v="0"/>
    <x v="7"/>
    <n v="0"/>
    <e v="#DIV/0!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x v="2378"/>
    <x v="2380"/>
    <b v="0"/>
    <n v="3"/>
    <b v="0"/>
    <x v="7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x v="2379"/>
    <x v="2381"/>
    <b v="0"/>
    <n v="7"/>
    <b v="0"/>
    <x v="7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x v="2380"/>
    <x v="2382"/>
    <b v="0"/>
    <n v="2"/>
    <b v="0"/>
    <x v="7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x v="2381"/>
    <x v="2383"/>
    <b v="0"/>
    <n v="3"/>
    <b v="0"/>
    <x v="7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x v="2382"/>
    <x v="2384"/>
    <b v="0"/>
    <n v="8"/>
    <b v="0"/>
    <x v="7"/>
    <n v="1"/>
    <n v="1"/>
    <x v="2"/>
    <s v="web"/>
    <x v="2384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x v="2383"/>
    <x v="2385"/>
    <b v="0"/>
    <n v="7"/>
    <b v="0"/>
    <x v="7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x v="2384"/>
    <x v="2386"/>
    <b v="0"/>
    <n v="0"/>
    <b v="0"/>
    <x v="7"/>
    <n v="0"/>
    <e v="#DIV/0!"/>
    <x v="2"/>
    <s v="web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x v="2385"/>
    <x v="2387"/>
    <b v="0"/>
    <n v="3"/>
    <b v="0"/>
    <x v="7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x v="2386"/>
    <x v="2388"/>
    <b v="0"/>
    <n v="8"/>
    <b v="0"/>
    <x v="7"/>
    <n v="1"/>
    <n v="57.88"/>
    <x v="2"/>
    <s v="web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x v="2387"/>
    <x v="2389"/>
    <b v="0"/>
    <n v="1"/>
    <b v="0"/>
    <x v="7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x v="2388"/>
    <x v="2390"/>
    <b v="0"/>
    <n v="0"/>
    <b v="0"/>
    <x v="7"/>
    <n v="0"/>
    <e v="#DIV/0!"/>
    <x v="2"/>
    <s v="web"/>
    <x v="2390"/>
    <x v="0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x v="2389"/>
    <x v="2391"/>
    <b v="0"/>
    <n v="1"/>
    <b v="0"/>
    <x v="7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x v="2390"/>
    <x v="2392"/>
    <b v="0"/>
    <n v="0"/>
    <b v="0"/>
    <x v="7"/>
    <n v="0"/>
    <e v="#DIV/0!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x v="2391"/>
    <x v="2393"/>
    <b v="0"/>
    <n v="1"/>
    <b v="0"/>
    <x v="7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x v="2392"/>
    <x v="2394"/>
    <b v="0"/>
    <n v="2"/>
    <b v="0"/>
    <x v="7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x v="2393"/>
    <x v="2395"/>
    <b v="0"/>
    <n v="0"/>
    <b v="0"/>
    <x v="7"/>
    <n v="0"/>
    <e v="#DIV/0!"/>
    <x v="2"/>
    <s v="web"/>
    <x v="2395"/>
    <x v="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x v="2394"/>
    <x v="2396"/>
    <b v="0"/>
    <n v="1"/>
    <b v="0"/>
    <x v="7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x v="2395"/>
    <x v="2397"/>
    <b v="0"/>
    <n v="0"/>
    <b v="0"/>
    <x v="7"/>
    <n v="0"/>
    <e v="#DIV/0!"/>
    <x v="2"/>
    <s v="web"/>
    <x v="2397"/>
    <x v="0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x v="2396"/>
    <x v="2398"/>
    <b v="0"/>
    <n v="0"/>
    <b v="0"/>
    <x v="7"/>
    <n v="0"/>
    <e v="#DIV/0!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x v="2397"/>
    <x v="2399"/>
    <b v="0"/>
    <n v="0"/>
    <b v="0"/>
    <x v="7"/>
    <n v="0"/>
    <e v="#DIV/0!"/>
    <x v="2"/>
    <s v="web"/>
    <x v="2399"/>
    <x v="0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x v="2398"/>
    <x v="2400"/>
    <b v="0"/>
    <n v="0"/>
    <b v="0"/>
    <x v="7"/>
    <n v="0"/>
    <e v="#DIV/0!"/>
    <x v="2"/>
    <s v="web"/>
    <x v="2400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x v="2399"/>
    <x v="2401"/>
    <b v="0"/>
    <n v="9"/>
    <b v="0"/>
    <x v="19"/>
    <n v="1"/>
    <n v="22.33"/>
    <x v="7"/>
    <s v="food trucks"/>
    <x v="2401"/>
    <x v="0"/>
  </r>
  <r>
    <n v="2402"/>
    <s v="Cupcake Truck Unite"/>
    <s v="Small town, delicious treats, and a mobile truck"/>
    <x v="14"/>
    <x v="401"/>
    <x v="2"/>
    <s v="US"/>
    <s v="USD"/>
    <x v="2400"/>
    <x v="2402"/>
    <b v="0"/>
    <n v="1"/>
    <b v="0"/>
    <x v="19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x v="2401"/>
    <x v="2403"/>
    <b v="0"/>
    <n v="12"/>
    <b v="0"/>
    <x v="19"/>
    <n v="17"/>
    <n v="16.829999999999998"/>
    <x v="7"/>
    <s v="food trucks"/>
    <x v="2403"/>
    <x v="0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x v="2402"/>
    <x v="2404"/>
    <b v="0"/>
    <n v="0"/>
    <b v="0"/>
    <x v="19"/>
    <n v="0"/>
    <e v="#DIV/0!"/>
    <x v="7"/>
    <s v="food trucks"/>
    <x v="2404"/>
    <x v="0"/>
  </r>
  <r>
    <n v="2405"/>
    <s v="JoyShtick Food Truck"/>
    <s v="We are the first gaming-themed food truck, bringing gourmet pub fare to the Jacksonville area."/>
    <x v="10"/>
    <x v="1673"/>
    <x v="2"/>
    <s v="US"/>
    <s v="USD"/>
    <x v="2403"/>
    <x v="2405"/>
    <b v="0"/>
    <n v="20"/>
    <b v="0"/>
    <x v="19"/>
    <n v="23"/>
    <n v="56.3"/>
    <x v="7"/>
    <s v="food trucks"/>
    <x v="2405"/>
    <x v="0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x v="2404"/>
    <x v="2406"/>
    <b v="0"/>
    <n v="16"/>
    <b v="0"/>
    <x v="19"/>
    <n v="41"/>
    <n v="84.06"/>
    <x v="7"/>
    <s v="food trucks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x v="2405"/>
    <x v="2407"/>
    <b v="0"/>
    <n v="33"/>
    <b v="0"/>
    <x v="19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x v="36"/>
    <x v="134"/>
    <x v="2"/>
    <s v="US"/>
    <s v="USD"/>
    <x v="2406"/>
    <x v="2408"/>
    <b v="0"/>
    <n v="2"/>
    <b v="0"/>
    <x v="19"/>
    <n v="0"/>
    <n v="15"/>
    <x v="7"/>
    <s v="food trucks"/>
    <x v="2408"/>
    <x v="0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x v="2407"/>
    <x v="2409"/>
    <b v="0"/>
    <n v="6"/>
    <b v="0"/>
    <x v="19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x v="2408"/>
    <x v="2410"/>
    <b v="0"/>
    <n v="0"/>
    <b v="0"/>
    <x v="19"/>
    <n v="0"/>
    <e v="#DIV/0!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x v="2409"/>
    <x v="2411"/>
    <b v="0"/>
    <n v="3"/>
    <b v="0"/>
    <x v="19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x v="2410"/>
    <x v="2412"/>
    <b v="0"/>
    <n v="0"/>
    <b v="0"/>
    <x v="19"/>
    <n v="0"/>
    <e v="#DIV/0!"/>
    <x v="7"/>
    <s v="food trucks"/>
    <x v="2412"/>
    <x v="0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x v="2411"/>
    <x v="2413"/>
    <b v="0"/>
    <n v="3"/>
    <b v="0"/>
    <x v="19"/>
    <n v="1"/>
    <n v="8.33"/>
    <x v="7"/>
    <s v="food trucks"/>
    <x v="2413"/>
    <x v="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x v="2412"/>
    <x v="2414"/>
    <b v="0"/>
    <n v="13"/>
    <b v="0"/>
    <x v="19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x v="2413"/>
    <x v="2415"/>
    <b v="0"/>
    <n v="6"/>
    <b v="0"/>
    <x v="19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x v="2414"/>
    <x v="2416"/>
    <b v="0"/>
    <n v="1"/>
    <b v="0"/>
    <x v="19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x v="2415"/>
    <x v="2417"/>
    <b v="0"/>
    <n v="0"/>
    <b v="0"/>
    <x v="19"/>
    <n v="0"/>
    <e v="#DIV/0!"/>
    <x v="7"/>
    <s v="food trucks"/>
    <x v="2417"/>
    <x v="0"/>
  </r>
  <r>
    <n v="2418"/>
    <s v="Mexican food truck"/>
    <s v="I want to start my food truck business."/>
    <x v="31"/>
    <x v="139"/>
    <x v="2"/>
    <s v="US"/>
    <s v="USD"/>
    <x v="2416"/>
    <x v="2418"/>
    <b v="0"/>
    <n v="5"/>
    <b v="0"/>
    <x v="19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x v="2417"/>
    <x v="2419"/>
    <b v="0"/>
    <n v="0"/>
    <b v="0"/>
    <x v="19"/>
    <n v="0"/>
    <e v="#DIV/0!"/>
    <x v="7"/>
    <s v="food trucks"/>
    <x v="2419"/>
    <x v="0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x v="2418"/>
    <x v="2420"/>
    <b v="0"/>
    <n v="36"/>
    <b v="0"/>
    <x v="19"/>
    <n v="15"/>
    <n v="69.47"/>
    <x v="7"/>
    <s v="food trucks"/>
    <x v="2420"/>
    <x v="0"/>
  </r>
  <r>
    <n v="2421"/>
    <s v="hot dog cart"/>
    <s v="help me start Merrill's first hot dog cart in this empty lot"/>
    <x v="12"/>
    <x v="116"/>
    <x v="2"/>
    <s v="US"/>
    <s v="USD"/>
    <x v="2419"/>
    <x v="2421"/>
    <b v="0"/>
    <n v="1"/>
    <b v="0"/>
    <x v="19"/>
    <n v="0"/>
    <n v="1"/>
    <x v="7"/>
    <s v="food trucks"/>
    <x v="2421"/>
    <x v="0"/>
  </r>
  <r>
    <n v="2422"/>
    <s v="Help starting a family owned food truck"/>
    <s v="Family owned business serving BBQ and seafood to the public"/>
    <x v="2"/>
    <x v="116"/>
    <x v="2"/>
    <s v="US"/>
    <s v="USD"/>
    <x v="2420"/>
    <x v="2422"/>
    <b v="0"/>
    <n v="1"/>
    <b v="0"/>
    <x v="19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x v="127"/>
    <x v="138"/>
    <x v="2"/>
    <s v="US"/>
    <s v="USD"/>
    <x v="2421"/>
    <x v="2423"/>
    <b v="0"/>
    <n v="1"/>
    <b v="0"/>
    <x v="19"/>
    <n v="0"/>
    <n v="8"/>
    <x v="7"/>
    <s v="food trucks"/>
    <x v="2423"/>
    <x v="0"/>
  </r>
  <r>
    <n v="2424"/>
    <s v="Lily and Memphs"/>
    <s v="Great and creative food from the heart in the form of a sweet food truck!"/>
    <x v="31"/>
    <x v="622"/>
    <x v="2"/>
    <s v="US"/>
    <s v="USD"/>
    <x v="2422"/>
    <x v="2424"/>
    <b v="0"/>
    <n v="9"/>
    <b v="0"/>
    <x v="19"/>
    <n v="1"/>
    <n v="34.44"/>
    <x v="7"/>
    <s v="food trucks"/>
    <x v="2424"/>
    <x v="0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x v="2423"/>
    <x v="2425"/>
    <b v="0"/>
    <n v="1"/>
    <b v="0"/>
    <x v="19"/>
    <n v="0"/>
    <n v="1"/>
    <x v="7"/>
    <s v="food trucks"/>
    <x v="2425"/>
    <x v="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x v="2424"/>
    <x v="2426"/>
    <b v="0"/>
    <n v="0"/>
    <b v="0"/>
    <x v="19"/>
    <n v="0"/>
    <e v="#DIV/0!"/>
    <x v="7"/>
    <s v="food trucks"/>
    <x v="2426"/>
    <x v="0"/>
  </r>
  <r>
    <n v="2427"/>
    <s v="Wraps in a snap. Fast lunch with a gourmet punch!"/>
    <s v="Fast and simple lunches for those on the go.  All (lunch) deals $10 or less."/>
    <x v="63"/>
    <x v="116"/>
    <x v="2"/>
    <s v="US"/>
    <s v="USD"/>
    <x v="2425"/>
    <x v="2427"/>
    <b v="0"/>
    <n v="1"/>
    <b v="0"/>
    <x v="19"/>
    <n v="0"/>
    <n v="1"/>
    <x v="7"/>
    <s v="food trucks"/>
    <x v="2427"/>
    <x v="0"/>
  </r>
  <r>
    <n v="2428"/>
    <s v="Premium Burgers"/>
    <s v="From Moo 2 You! We want to offer premium burgers to a taco flooded environment."/>
    <x v="19"/>
    <x v="116"/>
    <x v="2"/>
    <s v="US"/>
    <s v="USD"/>
    <x v="2426"/>
    <x v="2428"/>
    <b v="0"/>
    <n v="1"/>
    <b v="0"/>
    <x v="19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x v="2427"/>
    <x v="2429"/>
    <b v="0"/>
    <n v="4"/>
    <b v="0"/>
    <x v="19"/>
    <n v="1"/>
    <n v="501.25"/>
    <x v="7"/>
    <s v="food trucks"/>
    <x v="2429"/>
    <x v="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x v="2428"/>
    <x v="2430"/>
    <b v="0"/>
    <n v="2"/>
    <b v="0"/>
    <x v="19"/>
    <n v="1"/>
    <n v="10.5"/>
    <x v="7"/>
    <s v="food trucks"/>
    <x v="2430"/>
    <x v="0"/>
  </r>
  <r>
    <n v="2431"/>
    <s v="Murphy's good eatin'"/>
    <s v="Go to Colorado and run a food truck with homemade food of all kinds."/>
    <x v="57"/>
    <x v="369"/>
    <x v="2"/>
    <s v="US"/>
    <s v="USD"/>
    <x v="2429"/>
    <x v="2431"/>
    <b v="0"/>
    <n v="2"/>
    <b v="0"/>
    <x v="19"/>
    <n v="0"/>
    <n v="1"/>
    <x v="7"/>
    <s v="food trucks"/>
    <x v="2431"/>
    <x v="0"/>
  </r>
  <r>
    <n v="2432"/>
    <s v="funding for bbq trailer"/>
    <s v="Looking to start competition cooking and need start-up help.  Offering brisket tasting to all contributors."/>
    <x v="32"/>
    <x v="369"/>
    <x v="2"/>
    <s v="US"/>
    <s v="USD"/>
    <x v="2430"/>
    <x v="2432"/>
    <b v="0"/>
    <n v="2"/>
    <b v="0"/>
    <x v="19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x v="2431"/>
    <x v="2433"/>
    <b v="0"/>
    <n v="0"/>
    <b v="0"/>
    <x v="19"/>
    <n v="0"/>
    <e v="#DIV/0!"/>
    <x v="7"/>
    <s v="food trucks"/>
    <x v="2433"/>
    <x v="0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x v="2432"/>
    <x v="2434"/>
    <b v="0"/>
    <n v="2"/>
    <b v="0"/>
    <x v="19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x v="2433"/>
    <x v="2435"/>
    <b v="0"/>
    <n v="4"/>
    <b v="0"/>
    <x v="19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x v="2434"/>
    <x v="2436"/>
    <b v="0"/>
    <n v="2"/>
    <b v="0"/>
    <x v="19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x v="6"/>
    <x v="117"/>
    <x v="2"/>
    <s v="US"/>
    <s v="USD"/>
    <x v="2435"/>
    <x v="2437"/>
    <b v="0"/>
    <n v="0"/>
    <b v="0"/>
    <x v="19"/>
    <n v="0"/>
    <e v="#DIV/0!"/>
    <x v="7"/>
    <s v="food trucks"/>
    <x v="2437"/>
    <x v="0"/>
  </r>
  <r>
    <n v="2438"/>
    <s v="FOOD|Art"/>
    <s v="I'm starting a catering and food truck business of southern comfort food. My FOOD is my Art!  _x000a_Thanks for you help!"/>
    <x v="36"/>
    <x v="155"/>
    <x v="2"/>
    <s v="US"/>
    <s v="USD"/>
    <x v="2436"/>
    <x v="2438"/>
    <b v="0"/>
    <n v="1"/>
    <b v="0"/>
    <x v="19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x v="2437"/>
    <x v="2439"/>
    <b v="0"/>
    <n v="0"/>
    <b v="0"/>
    <x v="19"/>
    <n v="0"/>
    <e v="#DIV/0!"/>
    <x v="7"/>
    <s v="food trucks"/>
    <x v="2439"/>
    <x v="0"/>
  </r>
  <r>
    <n v="2440"/>
    <s v="The first green Food Truck in Phnom Penh"/>
    <s v="Starting a entire clean energy food truck and set a new standard for Cambodia"/>
    <x v="10"/>
    <x v="115"/>
    <x v="2"/>
    <s v="BE"/>
    <s v="EUR"/>
    <x v="2438"/>
    <x v="2440"/>
    <b v="0"/>
    <n v="2"/>
    <b v="0"/>
    <x v="19"/>
    <n v="0"/>
    <n v="5"/>
    <x v="7"/>
    <s v="food trucks"/>
    <x v="2440"/>
    <x v="0"/>
  </r>
  <r>
    <n v="2441"/>
    <s v="Bring Alchemy Pops to the People!"/>
    <s v="YOU can help Alchemy Pops POP up on a street near you!"/>
    <x v="51"/>
    <x v="1678"/>
    <x v="0"/>
    <s v="US"/>
    <s v="USD"/>
    <x v="2439"/>
    <x v="2441"/>
    <b v="0"/>
    <n v="109"/>
    <b v="1"/>
    <x v="33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x v="2440"/>
    <x v="2442"/>
    <b v="0"/>
    <n v="372"/>
    <b v="1"/>
    <x v="33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x v="2441"/>
    <x v="2443"/>
    <b v="0"/>
    <n v="311"/>
    <b v="1"/>
    <x v="33"/>
    <n v="203"/>
    <n v="130.22999999999999"/>
    <x v="7"/>
    <s v="small batch"/>
    <x v="2443"/>
    <x v="0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x v="2442"/>
    <x v="2444"/>
    <b v="0"/>
    <n v="61"/>
    <b v="1"/>
    <x v="33"/>
    <n v="109"/>
    <n v="53.41"/>
    <x v="7"/>
    <s v="small batch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x v="2443"/>
    <x v="2445"/>
    <b v="0"/>
    <n v="115"/>
    <b v="1"/>
    <x v="33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x v="2444"/>
    <x v="2446"/>
    <b v="0"/>
    <n v="111"/>
    <b v="1"/>
    <x v="33"/>
    <n v="168"/>
    <n v="75.67"/>
    <x v="7"/>
    <s v="small batch"/>
    <x v="2446"/>
    <x v="0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x v="2445"/>
    <x v="2447"/>
    <b v="0"/>
    <n v="337"/>
    <b v="1"/>
    <x v="33"/>
    <n v="427"/>
    <n v="31.69"/>
    <x v="7"/>
    <s v="small batch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x v="2446"/>
    <x v="2448"/>
    <b v="0"/>
    <n v="9"/>
    <b v="1"/>
    <x v="33"/>
    <n v="108"/>
    <n v="47.78"/>
    <x v="7"/>
    <s v="small batch"/>
    <x v="2448"/>
    <x v="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x v="2447"/>
    <x v="2449"/>
    <b v="0"/>
    <n v="120"/>
    <b v="1"/>
    <x v="33"/>
    <n v="108"/>
    <n v="90"/>
    <x v="7"/>
    <s v="small batch"/>
    <x v="2449"/>
    <x v="0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x v="2448"/>
    <x v="2450"/>
    <b v="0"/>
    <n v="102"/>
    <b v="1"/>
    <x v="33"/>
    <n v="102"/>
    <n v="149.31"/>
    <x v="7"/>
    <s v="small batch"/>
    <x v="2450"/>
    <x v="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x v="2449"/>
    <x v="2451"/>
    <b v="0"/>
    <n v="186"/>
    <b v="1"/>
    <x v="33"/>
    <n v="115"/>
    <n v="62.07"/>
    <x v="7"/>
    <s v="small batch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x v="2450"/>
    <x v="2452"/>
    <b v="0"/>
    <n v="15"/>
    <b v="1"/>
    <x v="33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x v="2451"/>
    <x v="2453"/>
    <b v="0"/>
    <n v="67"/>
    <b v="1"/>
    <x v="33"/>
    <n v="155"/>
    <n v="69.27"/>
    <x v="7"/>
    <s v="small batch"/>
    <x v="2453"/>
    <x v="0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x v="2452"/>
    <x v="2454"/>
    <b v="0"/>
    <n v="130"/>
    <b v="1"/>
    <x v="33"/>
    <n v="101"/>
    <n v="271.51"/>
    <x v="7"/>
    <s v="small batch"/>
    <x v="2454"/>
    <x v="0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x v="2453"/>
    <x v="2455"/>
    <b v="0"/>
    <n v="16"/>
    <b v="1"/>
    <x v="33"/>
    <n v="182"/>
    <n v="34.130000000000003"/>
    <x v="7"/>
    <s v="small batch"/>
    <x v="2455"/>
    <x v="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x v="2454"/>
    <x v="2456"/>
    <b v="0"/>
    <n v="67"/>
    <b v="1"/>
    <x v="33"/>
    <n v="181"/>
    <n v="40.49"/>
    <x v="7"/>
    <s v="small batch"/>
    <x v="2456"/>
    <x v="0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x v="2455"/>
    <x v="2457"/>
    <b v="0"/>
    <n v="124"/>
    <b v="1"/>
    <x v="33"/>
    <n v="102"/>
    <n v="189.76"/>
    <x v="7"/>
    <s v="small batch"/>
    <x v="2457"/>
    <x v="0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x v="2456"/>
    <x v="2458"/>
    <b v="0"/>
    <n v="80"/>
    <b v="1"/>
    <x v="33"/>
    <n v="110"/>
    <n v="68.86"/>
    <x v="7"/>
    <s v="small batch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x v="2457"/>
    <x v="2459"/>
    <b v="0"/>
    <n v="282"/>
    <b v="1"/>
    <x v="33"/>
    <n v="102"/>
    <n v="108.78"/>
    <x v="7"/>
    <s v="small batch"/>
    <x v="2459"/>
    <x v="0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x v="2458"/>
    <x v="2460"/>
    <b v="0"/>
    <n v="68"/>
    <b v="1"/>
    <x v="33"/>
    <n v="101"/>
    <n v="125.99"/>
    <x v="7"/>
    <s v="small batch"/>
    <x v="2460"/>
    <x v="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x v="1837"/>
    <x v="2461"/>
    <b v="0"/>
    <n v="86"/>
    <b v="1"/>
    <x v="14"/>
    <n v="104"/>
    <n v="90.52"/>
    <x v="4"/>
    <s v="indie rock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x v="2459"/>
    <x v="2462"/>
    <b v="0"/>
    <n v="115"/>
    <b v="1"/>
    <x v="14"/>
    <n v="111"/>
    <n v="28.88"/>
    <x v="4"/>
    <s v="indie rock"/>
    <x v="2462"/>
    <x v="0"/>
  </r>
  <r>
    <n v="2463"/>
    <s v="Emma Ate the Lion &quot;Songs Two Count Too&quot;"/>
    <s v="Emma Ate The Lion's debut full length album"/>
    <x v="13"/>
    <x v="66"/>
    <x v="0"/>
    <s v="US"/>
    <s v="USD"/>
    <x v="2460"/>
    <x v="2463"/>
    <b v="0"/>
    <n v="75"/>
    <b v="1"/>
    <x v="14"/>
    <n v="116"/>
    <n v="31"/>
    <x v="4"/>
    <s v="indie rock"/>
    <x v="2463"/>
    <x v="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x v="2461"/>
    <x v="2464"/>
    <b v="0"/>
    <n v="43"/>
    <b v="1"/>
    <x v="14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x v="2462"/>
    <x v="2465"/>
    <b v="0"/>
    <n v="48"/>
    <b v="1"/>
    <x v="14"/>
    <n v="180"/>
    <n v="26.27"/>
    <x v="4"/>
    <s v="indie rock"/>
    <x v="2465"/>
    <x v="0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x v="2463"/>
    <x v="2466"/>
    <b v="0"/>
    <n v="52"/>
    <b v="1"/>
    <x v="14"/>
    <n v="100"/>
    <n v="48.08"/>
    <x v="4"/>
    <s v="indie rock"/>
    <x v="2466"/>
    <x v="0"/>
  </r>
  <r>
    <n v="2467"/>
    <s v="Nature Boy Explorer EP"/>
    <s v="We've finished our first EP and we're taking it on the road in three weeks! Help us fund manufacturing?"/>
    <x v="28"/>
    <x v="1699"/>
    <x v="0"/>
    <s v="US"/>
    <s v="USD"/>
    <x v="2464"/>
    <x v="2467"/>
    <b v="0"/>
    <n v="43"/>
    <b v="1"/>
    <x v="14"/>
    <n v="119"/>
    <n v="27.56"/>
    <x v="4"/>
    <s v="indie rock"/>
    <x v="2467"/>
    <x v="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x v="2465"/>
    <x v="2468"/>
    <b v="0"/>
    <n v="58"/>
    <b v="1"/>
    <x v="14"/>
    <n v="107"/>
    <n v="36.97"/>
    <x v="4"/>
    <s v="indie rock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x v="2466"/>
    <x v="2469"/>
    <b v="0"/>
    <n v="47"/>
    <b v="1"/>
    <x v="14"/>
    <n v="114"/>
    <n v="29.02"/>
    <x v="4"/>
    <s v="indie rock"/>
    <x v="2469"/>
    <x v="0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x v="2467"/>
    <x v="2470"/>
    <b v="0"/>
    <n v="36"/>
    <b v="1"/>
    <x v="14"/>
    <n v="103"/>
    <n v="28.66"/>
    <x v="4"/>
    <s v="indie rock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x v="2468"/>
    <x v="2471"/>
    <b v="0"/>
    <n v="17"/>
    <b v="1"/>
    <x v="14"/>
    <n v="128"/>
    <n v="37.65"/>
    <x v="4"/>
    <s v="indie rock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x v="2469"/>
    <x v="2472"/>
    <b v="0"/>
    <n v="104"/>
    <b v="1"/>
    <x v="14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x v="2470"/>
    <x v="2473"/>
    <b v="0"/>
    <n v="47"/>
    <b v="1"/>
    <x v="14"/>
    <n v="100"/>
    <n v="42.55"/>
    <x v="4"/>
    <s v="indie rock"/>
    <x v="2473"/>
    <x v="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x v="2471"/>
    <x v="2474"/>
    <b v="0"/>
    <n v="38"/>
    <b v="1"/>
    <x v="14"/>
    <n v="100"/>
    <n v="131.58000000000001"/>
    <x v="4"/>
    <s v="indie rock"/>
    <x v="2474"/>
    <x v="0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x v="2472"/>
    <x v="2475"/>
    <b v="0"/>
    <n v="81"/>
    <b v="1"/>
    <x v="14"/>
    <n v="105"/>
    <n v="32.32"/>
    <x v="4"/>
    <s v="indie rock"/>
    <x v="2475"/>
    <x v="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x v="2473"/>
    <x v="2476"/>
    <b v="0"/>
    <n v="55"/>
    <b v="1"/>
    <x v="14"/>
    <n v="105"/>
    <n v="61.1"/>
    <x v="4"/>
    <s v="indie rock"/>
    <x v="2476"/>
    <x v="0"/>
  </r>
  <r>
    <n v="2477"/>
    <s v="Debut Album"/>
    <s v="Releasing my first album in August, and I need your help in order to get it done!"/>
    <x v="47"/>
    <x v="1707"/>
    <x v="0"/>
    <s v="US"/>
    <s v="USD"/>
    <x v="2474"/>
    <x v="2477"/>
    <b v="0"/>
    <n v="41"/>
    <b v="1"/>
    <x v="14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x v="2475"/>
    <x v="2478"/>
    <b v="0"/>
    <n v="79"/>
    <b v="1"/>
    <x v="14"/>
    <n v="128"/>
    <n v="129.11000000000001"/>
    <x v="4"/>
    <s v="indie rock"/>
    <x v="2478"/>
    <x v="0"/>
  </r>
  <r>
    <n v="2479"/>
    <s v="FUEL FAKE NATIVES"/>
    <s v="Fake Natives is headed on tour this summer. Help them fill their tank with fossil fuels."/>
    <x v="43"/>
    <x v="1709"/>
    <x v="0"/>
    <s v="US"/>
    <s v="USD"/>
    <x v="2476"/>
    <x v="2479"/>
    <b v="0"/>
    <n v="16"/>
    <b v="1"/>
    <x v="14"/>
    <n v="133"/>
    <n v="25.02"/>
    <x v="4"/>
    <s v="indie rock"/>
    <x v="2479"/>
    <x v="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x v="2477"/>
    <x v="2480"/>
    <b v="0"/>
    <n v="8"/>
    <b v="1"/>
    <x v="14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x v="2478"/>
    <x v="2481"/>
    <b v="0"/>
    <n v="95"/>
    <b v="1"/>
    <x v="14"/>
    <n v="113"/>
    <n v="47.54"/>
    <x v="4"/>
    <s v="indie rock"/>
    <x v="2481"/>
    <x v="0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x v="2479"/>
    <x v="2482"/>
    <b v="0"/>
    <n v="25"/>
    <b v="1"/>
    <x v="14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x v="2480"/>
    <x v="2483"/>
    <b v="0"/>
    <n v="19"/>
    <b v="1"/>
    <x v="14"/>
    <n v="114"/>
    <n v="65.84"/>
    <x v="4"/>
    <s v="indie rock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x v="2481"/>
    <x v="2484"/>
    <b v="0"/>
    <n v="90"/>
    <b v="1"/>
    <x v="14"/>
    <n v="119"/>
    <n v="46.4"/>
    <x v="4"/>
    <s v="indie rock"/>
    <x v="2484"/>
    <x v="0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x v="2482"/>
    <x v="2485"/>
    <b v="0"/>
    <n v="41"/>
    <b v="1"/>
    <x v="14"/>
    <n v="103"/>
    <n v="50.37"/>
    <x v="4"/>
    <s v="indie rock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x v="2483"/>
    <x v="2486"/>
    <b v="0"/>
    <n v="30"/>
    <b v="1"/>
    <x v="14"/>
    <n v="266"/>
    <n v="26.57"/>
    <x v="4"/>
    <s v="indie rock"/>
    <x v="2486"/>
    <x v="0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x v="2484"/>
    <x v="2487"/>
    <b v="0"/>
    <n v="38"/>
    <b v="1"/>
    <x v="14"/>
    <n v="100"/>
    <n v="39.49"/>
    <x v="4"/>
    <s v="indie rock"/>
    <x v="2487"/>
    <x v="0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x v="2485"/>
    <x v="2488"/>
    <b v="0"/>
    <n v="65"/>
    <b v="1"/>
    <x v="14"/>
    <n v="107"/>
    <n v="49.25"/>
    <x v="4"/>
    <s v="indie rock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x v="2486"/>
    <x v="2489"/>
    <b v="0"/>
    <n v="75"/>
    <b v="1"/>
    <x v="14"/>
    <n v="134"/>
    <n v="62.38"/>
    <x v="4"/>
    <s v="indie rock"/>
    <x v="2489"/>
    <x v="0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x v="2487"/>
    <x v="2490"/>
    <b v="0"/>
    <n v="16"/>
    <b v="1"/>
    <x v="14"/>
    <n v="121"/>
    <n v="37.94"/>
    <x v="4"/>
    <s v="indie rock"/>
    <x v="2490"/>
    <x v="0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x v="2488"/>
    <x v="2491"/>
    <b v="0"/>
    <n v="10"/>
    <b v="1"/>
    <x v="14"/>
    <n v="103"/>
    <n v="51.6"/>
    <x v="4"/>
    <s v="indie rock"/>
    <x v="2491"/>
    <x v="0"/>
  </r>
  <r>
    <n v="2492"/>
    <s v="SUPER NICE EP 2012"/>
    <s v="We're a band from Hawaii trying to produce our first EP and we need help!"/>
    <x v="20"/>
    <x v="661"/>
    <x v="0"/>
    <s v="US"/>
    <s v="USD"/>
    <x v="2489"/>
    <x v="2492"/>
    <b v="0"/>
    <n v="27"/>
    <b v="1"/>
    <x v="14"/>
    <n v="125"/>
    <n v="27.78"/>
    <x v="4"/>
    <s v="indie rock"/>
    <x v="2492"/>
    <x v="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x v="2490"/>
    <x v="2493"/>
    <b v="0"/>
    <n v="259"/>
    <b v="1"/>
    <x v="14"/>
    <n v="129"/>
    <n v="99.38"/>
    <x v="4"/>
    <s v="indie rock"/>
    <x v="2493"/>
    <x v="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x v="2491"/>
    <x v="2494"/>
    <b v="0"/>
    <n v="39"/>
    <b v="1"/>
    <x v="14"/>
    <n v="101"/>
    <n v="38.85"/>
    <x v="4"/>
    <s v="indie rock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x v="2492"/>
    <x v="2495"/>
    <b v="0"/>
    <n v="42"/>
    <b v="1"/>
    <x v="14"/>
    <n v="128"/>
    <n v="45.55"/>
    <x v="4"/>
    <s v="indie rock"/>
    <x v="2495"/>
    <x v="0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x v="2493"/>
    <x v="2496"/>
    <b v="0"/>
    <n v="10"/>
    <b v="1"/>
    <x v="14"/>
    <n v="100"/>
    <n v="600"/>
    <x v="4"/>
    <s v="indie rock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x v="2494"/>
    <x v="2497"/>
    <b v="0"/>
    <n v="56"/>
    <b v="1"/>
    <x v="14"/>
    <n v="113"/>
    <n v="80.55"/>
    <x v="4"/>
    <s v="indie rock"/>
    <x v="2497"/>
    <x v="0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x v="2495"/>
    <x v="2498"/>
    <b v="0"/>
    <n v="20"/>
    <b v="1"/>
    <x v="14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x v="2496"/>
    <x v="2499"/>
    <b v="0"/>
    <n v="170"/>
    <b v="1"/>
    <x v="14"/>
    <n v="203"/>
    <n v="47.68"/>
    <x v="4"/>
    <s v="indie rock"/>
    <x v="2499"/>
    <x v="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x v="2497"/>
    <x v="2500"/>
    <b v="0"/>
    <n v="29"/>
    <b v="1"/>
    <x v="14"/>
    <n v="113"/>
    <n v="23.45"/>
    <x v="4"/>
    <s v="indie rock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x v="2498"/>
    <x v="2501"/>
    <b v="0"/>
    <n v="7"/>
    <b v="0"/>
    <x v="34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x v="2499"/>
    <x v="2502"/>
    <b v="0"/>
    <n v="5"/>
    <b v="0"/>
    <x v="34"/>
    <n v="0"/>
    <n v="17.2"/>
    <x v="7"/>
    <s v="restaurants"/>
    <x v="2502"/>
    <x v="0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x v="2500"/>
    <x v="2503"/>
    <b v="0"/>
    <n v="0"/>
    <b v="0"/>
    <x v="34"/>
    <n v="0"/>
    <e v="#DIV/0!"/>
    <x v="7"/>
    <s v="restaurants"/>
    <x v="2503"/>
    <x v="0"/>
  </r>
  <r>
    <n v="2504"/>
    <s v="Halal Restaurant and Internet Cafe"/>
    <s v="Halal Restaurant and Internet Cafe 20 percent of profits will go to building masjids."/>
    <x v="19"/>
    <x v="117"/>
    <x v="2"/>
    <s v="US"/>
    <s v="USD"/>
    <x v="2501"/>
    <x v="2504"/>
    <b v="0"/>
    <n v="0"/>
    <b v="0"/>
    <x v="34"/>
    <n v="0"/>
    <e v="#DIV/0!"/>
    <x v="7"/>
    <s v="restaurants"/>
    <x v="2504"/>
    <x v="0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x v="2502"/>
    <x v="2505"/>
    <b v="0"/>
    <n v="0"/>
    <b v="0"/>
    <x v="34"/>
    <n v="0"/>
    <e v="#DIV/0!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x v="2503"/>
    <x v="2506"/>
    <b v="0"/>
    <n v="2"/>
    <b v="0"/>
    <x v="34"/>
    <n v="1"/>
    <n v="15"/>
    <x v="7"/>
    <s v="restaurants"/>
    <x v="2506"/>
    <x v="0"/>
  </r>
  <r>
    <n v="2507"/>
    <s v="Help Cafe Talavera get a New Kitchen!"/>
    <s v="Unique dishes for a unique city!."/>
    <x v="350"/>
    <x v="117"/>
    <x v="2"/>
    <s v="US"/>
    <s v="USD"/>
    <x v="2504"/>
    <x v="2507"/>
    <b v="0"/>
    <n v="0"/>
    <b v="0"/>
    <x v="34"/>
    <n v="0"/>
    <e v="#DIV/0!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x v="2505"/>
    <x v="2508"/>
    <b v="0"/>
    <n v="0"/>
    <b v="0"/>
    <x v="34"/>
    <n v="0"/>
    <e v="#DIV/0!"/>
    <x v="7"/>
    <s v="restaurants"/>
    <x v="2508"/>
    <x v="0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x v="2506"/>
    <x v="2509"/>
    <b v="0"/>
    <n v="28"/>
    <b v="0"/>
    <x v="34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x v="2507"/>
    <x v="2510"/>
    <b v="0"/>
    <n v="2"/>
    <b v="0"/>
    <x v="34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x v="2508"/>
    <x v="2511"/>
    <b v="0"/>
    <n v="0"/>
    <b v="0"/>
    <x v="34"/>
    <n v="0"/>
    <e v="#DIV/0!"/>
    <x v="7"/>
    <s v="restaurants"/>
    <x v="2511"/>
    <x v="0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x v="2509"/>
    <x v="2512"/>
    <b v="0"/>
    <n v="0"/>
    <b v="0"/>
    <x v="34"/>
    <n v="0"/>
    <e v="#DIV/0!"/>
    <x v="7"/>
    <s v="restaurants"/>
    <x v="2512"/>
    <x v="0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x v="2510"/>
    <x v="2513"/>
    <b v="0"/>
    <n v="0"/>
    <b v="0"/>
    <x v="34"/>
    <n v="0"/>
    <e v="#DIV/0!"/>
    <x v="7"/>
    <s v="restaurants"/>
    <x v="2513"/>
    <x v="0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x v="2511"/>
    <x v="2514"/>
    <b v="0"/>
    <n v="4"/>
    <b v="0"/>
    <x v="34"/>
    <n v="2"/>
    <n v="52.5"/>
    <x v="7"/>
    <s v="restaurants"/>
    <x v="2514"/>
    <x v="0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x v="2512"/>
    <x v="2515"/>
    <b v="0"/>
    <n v="12"/>
    <b v="0"/>
    <x v="34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x v="2513"/>
    <x v="2516"/>
    <b v="0"/>
    <n v="0"/>
    <b v="0"/>
    <x v="34"/>
    <n v="0"/>
    <e v="#DIV/0!"/>
    <x v="7"/>
    <s v="restaurants"/>
    <x v="2516"/>
    <x v="0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x v="2514"/>
    <x v="2517"/>
    <b v="0"/>
    <n v="33"/>
    <b v="0"/>
    <x v="34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x v="2515"/>
    <x v="2518"/>
    <b v="0"/>
    <n v="0"/>
    <b v="0"/>
    <x v="34"/>
    <n v="0"/>
    <e v="#DIV/0!"/>
    <x v="7"/>
    <s v="restaurants"/>
    <x v="2518"/>
    <x v="0"/>
  </r>
  <r>
    <n v="2519"/>
    <s v="Kelli's Kitchen"/>
    <s v="Better than your mom's, better than Cracker Barrel, only at Kelli's Kitchen (all from scratch)."/>
    <x v="60"/>
    <x v="654"/>
    <x v="2"/>
    <s v="US"/>
    <s v="USD"/>
    <x v="2516"/>
    <x v="2519"/>
    <b v="0"/>
    <n v="4"/>
    <b v="0"/>
    <x v="34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x v="2517"/>
    <x v="2520"/>
    <b v="0"/>
    <n v="0"/>
    <b v="0"/>
    <x v="34"/>
    <n v="0"/>
    <e v="#DIV/0!"/>
    <x v="7"/>
    <s v="restaurants"/>
    <x v="252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x v="2518"/>
    <x v="2521"/>
    <b v="0"/>
    <n v="132"/>
    <b v="1"/>
    <x v="35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x v="2519"/>
    <x v="2522"/>
    <b v="0"/>
    <n v="27"/>
    <b v="1"/>
    <x v="35"/>
    <n v="100"/>
    <n v="185.19"/>
    <x v="4"/>
    <s v="classical music"/>
    <x v="2522"/>
    <x v="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x v="2520"/>
    <x v="2523"/>
    <b v="0"/>
    <n v="26"/>
    <b v="1"/>
    <x v="35"/>
    <n v="156"/>
    <n v="54.15"/>
    <x v="4"/>
    <s v="classical music"/>
    <x v="2523"/>
    <x v="0"/>
  </r>
  <r>
    <n v="2524"/>
    <s v="Les Bostonades' First CD"/>
    <s v="We're bringing some of our favorite music from the past 10 years to disc for the first time ever."/>
    <x v="51"/>
    <x v="1731"/>
    <x v="0"/>
    <s v="US"/>
    <s v="USD"/>
    <x v="2521"/>
    <x v="2524"/>
    <b v="0"/>
    <n v="43"/>
    <b v="1"/>
    <x v="35"/>
    <n v="102"/>
    <n v="177.21"/>
    <x v="4"/>
    <s v="classical music"/>
    <x v="2524"/>
    <x v="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x v="2522"/>
    <x v="2525"/>
    <b v="0"/>
    <n v="80"/>
    <b v="1"/>
    <x v="35"/>
    <n v="100"/>
    <n v="100.33"/>
    <x v="4"/>
    <s v="classical music"/>
    <x v="2525"/>
    <x v="0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x v="2523"/>
    <x v="2526"/>
    <b v="0"/>
    <n v="33"/>
    <b v="1"/>
    <x v="35"/>
    <n v="113"/>
    <n v="136.91"/>
    <x v="4"/>
    <s v="classical music"/>
    <x v="2526"/>
    <x v="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x v="2524"/>
    <x v="2527"/>
    <b v="0"/>
    <n v="71"/>
    <b v="1"/>
    <x v="35"/>
    <n v="102"/>
    <n v="57.54"/>
    <x v="4"/>
    <s v="classical music"/>
    <x v="2527"/>
    <x v="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x v="2525"/>
    <x v="2528"/>
    <b v="0"/>
    <n v="81"/>
    <b v="1"/>
    <x v="35"/>
    <n v="107"/>
    <n v="52.96"/>
    <x v="4"/>
    <s v="classical music"/>
    <x v="2528"/>
    <x v="0"/>
  </r>
  <r>
    <n v="2529"/>
    <s v="UrbanArias is DC's Contemporary Opera Company"/>
    <s v="Opera. Short. New."/>
    <x v="12"/>
    <x v="1736"/>
    <x v="0"/>
    <s v="US"/>
    <s v="USD"/>
    <x v="2526"/>
    <x v="2529"/>
    <b v="0"/>
    <n v="76"/>
    <b v="1"/>
    <x v="35"/>
    <n v="104"/>
    <n v="82.33"/>
    <x v="4"/>
    <s v="classical music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x v="2527"/>
    <x v="2530"/>
    <b v="0"/>
    <n v="48"/>
    <b v="1"/>
    <x v="35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x v="2528"/>
    <x v="2531"/>
    <b v="0"/>
    <n v="61"/>
    <b v="1"/>
    <x v="35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x v="2529"/>
    <x v="2532"/>
    <b v="0"/>
    <n v="60"/>
    <b v="1"/>
    <x v="35"/>
    <n v="126"/>
    <n v="84.08"/>
    <x v="4"/>
    <s v="classical music"/>
    <x v="2532"/>
    <x v="0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x v="2530"/>
    <x v="2533"/>
    <b v="0"/>
    <n v="136"/>
    <b v="1"/>
    <x v="35"/>
    <n v="111"/>
    <n v="61.03"/>
    <x v="4"/>
    <s v="classical music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x v="2534"/>
    <b v="0"/>
    <n v="14"/>
    <b v="1"/>
    <x v="35"/>
    <n v="105"/>
    <n v="150"/>
    <x v="4"/>
    <s v="classical music"/>
    <x v="2534"/>
    <x v="0"/>
  </r>
  <r>
    <n v="2535"/>
    <s v="Mark Hayes Requiem Recording"/>
    <s v="Mark Hayes: Requiem Recording"/>
    <x v="22"/>
    <x v="1741"/>
    <x v="0"/>
    <s v="US"/>
    <s v="USD"/>
    <x v="2532"/>
    <x v="2535"/>
    <b v="0"/>
    <n v="78"/>
    <b v="1"/>
    <x v="35"/>
    <n v="104"/>
    <n v="266.08999999999997"/>
    <x v="4"/>
    <s v="classical music"/>
    <x v="2535"/>
    <x v="0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x v="2533"/>
    <x v="2536"/>
    <b v="0"/>
    <n v="4"/>
    <b v="1"/>
    <x v="35"/>
    <n v="116"/>
    <n v="7.25"/>
    <x v="4"/>
    <s v="classical music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x v="2534"/>
    <x v="2537"/>
    <b v="0"/>
    <n v="11"/>
    <b v="1"/>
    <x v="35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x v="102"/>
    <x v="1743"/>
    <x v="0"/>
    <s v="US"/>
    <s v="USD"/>
    <x v="2535"/>
    <x v="2538"/>
    <b v="0"/>
    <n v="185"/>
    <b v="1"/>
    <x v="35"/>
    <n v="113"/>
    <n v="109.96"/>
    <x v="4"/>
    <s v="classical music"/>
    <x v="2538"/>
    <x v="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x v="2536"/>
    <x v="2539"/>
    <b v="0"/>
    <n v="59"/>
    <b v="1"/>
    <x v="35"/>
    <n v="100"/>
    <n v="169.92"/>
    <x v="4"/>
    <s v="classical music"/>
    <x v="2539"/>
    <x v="0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x v="2537"/>
    <x v="2540"/>
    <b v="0"/>
    <n v="27"/>
    <b v="1"/>
    <x v="35"/>
    <n v="103"/>
    <n v="95.74"/>
    <x v="4"/>
    <s v="classical music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x v="2538"/>
    <x v="2541"/>
    <b v="0"/>
    <n v="63"/>
    <b v="1"/>
    <x v="35"/>
    <n v="107"/>
    <n v="59.46"/>
    <x v="4"/>
    <s v="classical music"/>
    <x v="2541"/>
    <x v="0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x v="2539"/>
    <x v="2542"/>
    <b v="0"/>
    <n v="13"/>
    <b v="1"/>
    <x v="35"/>
    <n v="104"/>
    <n v="55.77"/>
    <x v="4"/>
    <s v="classical music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x v="2540"/>
    <x v="2543"/>
    <b v="0"/>
    <n v="13"/>
    <b v="1"/>
    <x v="35"/>
    <n v="156"/>
    <n v="30.08"/>
    <x v="4"/>
    <s v="classical music"/>
    <x v="2543"/>
    <x v="0"/>
  </r>
  <r>
    <n v="2544"/>
    <s v="Singing City Children's Choir"/>
    <s v="Bringing choral music and performance opportunities to under-served youth in West Philadelphia"/>
    <x v="10"/>
    <x v="1749"/>
    <x v="0"/>
    <s v="US"/>
    <s v="USD"/>
    <x v="2541"/>
    <x v="2544"/>
    <b v="0"/>
    <n v="57"/>
    <b v="1"/>
    <x v="35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x v="2542"/>
    <x v="2545"/>
    <b v="0"/>
    <n v="61"/>
    <b v="1"/>
    <x v="35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x v="2543"/>
    <x v="2546"/>
    <b v="0"/>
    <n v="65"/>
    <b v="1"/>
    <x v="35"/>
    <n v="112"/>
    <n v="60.15"/>
    <x v="4"/>
    <s v="classical music"/>
    <x v="2546"/>
    <x v="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x v="2544"/>
    <x v="2547"/>
    <b v="0"/>
    <n v="134"/>
    <b v="1"/>
    <x v="35"/>
    <n v="120"/>
    <n v="49.19"/>
    <x v="4"/>
    <s v="classical music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x v="2545"/>
    <x v="2548"/>
    <b v="0"/>
    <n v="37"/>
    <b v="1"/>
    <x v="35"/>
    <n v="102"/>
    <n v="165.16"/>
    <x v="4"/>
    <s v="classical music"/>
    <x v="2548"/>
    <x v="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x v="2546"/>
    <x v="2549"/>
    <b v="0"/>
    <n v="37"/>
    <b v="1"/>
    <x v="35"/>
    <n v="103"/>
    <n v="43.62"/>
    <x v="4"/>
    <s v="classical music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x v="2547"/>
    <x v="2550"/>
    <b v="0"/>
    <n v="150"/>
    <b v="1"/>
    <x v="35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x v="2548"/>
    <x v="2551"/>
    <b v="0"/>
    <n v="56"/>
    <b v="1"/>
    <x v="35"/>
    <n v="103"/>
    <n v="67.42"/>
    <x v="4"/>
    <s v="classical music"/>
    <x v="2551"/>
    <x v="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x v="2549"/>
    <x v="2552"/>
    <b v="0"/>
    <n v="18"/>
    <b v="1"/>
    <x v="35"/>
    <n v="107"/>
    <n v="177.5"/>
    <x v="4"/>
    <s v="classical music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x v="2550"/>
    <x v="2553"/>
    <b v="0"/>
    <n v="60"/>
    <b v="1"/>
    <x v="35"/>
    <n v="156"/>
    <n v="38.880000000000003"/>
    <x v="4"/>
    <s v="classical music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x v="2551"/>
    <x v="2554"/>
    <b v="0"/>
    <n v="67"/>
    <b v="1"/>
    <x v="35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x v="2552"/>
    <x v="2555"/>
    <b v="0"/>
    <n v="35"/>
    <b v="1"/>
    <x v="35"/>
    <n v="107"/>
    <n v="61.34"/>
    <x v="4"/>
    <s v="classical music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x v="2553"/>
    <x v="2556"/>
    <b v="0"/>
    <n v="34"/>
    <b v="1"/>
    <x v="35"/>
    <n v="106"/>
    <n v="23.12"/>
    <x v="4"/>
    <s v="classical music"/>
    <x v="2556"/>
    <x v="0"/>
  </r>
  <r>
    <n v="2557"/>
    <s v="European Tour"/>
    <s v="Raising money for our concert tour of Switzerland and Germany in June/July 2014"/>
    <x v="42"/>
    <x v="1761"/>
    <x v="0"/>
    <s v="GB"/>
    <s v="GBP"/>
    <x v="2554"/>
    <x v="2557"/>
    <b v="0"/>
    <n v="36"/>
    <b v="1"/>
    <x v="35"/>
    <n v="118"/>
    <n v="29.61"/>
    <x v="4"/>
    <s v="classical music"/>
    <x v="2557"/>
    <x v="0"/>
  </r>
  <r>
    <n v="2558"/>
    <s v="Hopkins Sinfonia 2015 Season"/>
    <s v="The Hopkins Sinfonia is looking for your support to run our 2015 Season made up of five concerts."/>
    <x v="21"/>
    <x v="1762"/>
    <x v="0"/>
    <s v="AU"/>
    <s v="AUD"/>
    <x v="2555"/>
    <x v="2558"/>
    <b v="0"/>
    <n v="18"/>
    <b v="1"/>
    <x v="35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x v="2556"/>
    <x v="2559"/>
    <b v="0"/>
    <n v="25"/>
    <b v="1"/>
    <x v="35"/>
    <n v="111"/>
    <n v="35.6"/>
    <x v="4"/>
    <s v="classical music"/>
    <x v="2559"/>
    <x v="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x v="2557"/>
    <x v="2560"/>
    <b v="0"/>
    <n v="21"/>
    <b v="1"/>
    <x v="35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x v="2558"/>
    <x v="2561"/>
    <b v="0"/>
    <n v="0"/>
    <b v="0"/>
    <x v="19"/>
    <n v="0"/>
    <e v="#DIV/0!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x v="2559"/>
    <x v="2562"/>
    <b v="0"/>
    <n v="3"/>
    <b v="0"/>
    <x v="19"/>
    <n v="1"/>
    <n v="25"/>
    <x v="7"/>
    <s v="food trucks"/>
    <x v="2562"/>
    <x v="0"/>
  </r>
  <r>
    <n v="2563"/>
    <s v="Phoenix Pearl Boba Tea Truck (Canceled)"/>
    <s v="Michigan based bubble tea and specialty ice cream food truck"/>
    <x v="22"/>
    <x v="117"/>
    <x v="1"/>
    <s v="US"/>
    <s v="USD"/>
    <x v="2560"/>
    <x v="2563"/>
    <b v="0"/>
    <n v="0"/>
    <b v="0"/>
    <x v="19"/>
    <n v="0"/>
    <e v="#DIV/0!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x v="2561"/>
    <x v="2564"/>
    <b v="0"/>
    <n v="0"/>
    <b v="0"/>
    <x v="19"/>
    <n v="0"/>
    <e v="#DIV/0!"/>
    <x v="7"/>
    <s v="food trucks"/>
    <x v="2564"/>
    <x v="0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x v="2562"/>
    <x v="2565"/>
    <b v="0"/>
    <n v="1"/>
    <b v="0"/>
    <x v="19"/>
    <n v="1"/>
    <n v="100"/>
    <x v="7"/>
    <s v="food trucks"/>
    <x v="2565"/>
    <x v="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x v="2563"/>
    <x v="2566"/>
    <b v="0"/>
    <n v="0"/>
    <b v="0"/>
    <x v="19"/>
    <n v="0"/>
    <e v="#DIV/0!"/>
    <x v="7"/>
    <s v="food trucks"/>
    <x v="2566"/>
    <x v="0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x v="2564"/>
    <x v="2567"/>
    <b v="0"/>
    <n v="2"/>
    <b v="0"/>
    <x v="19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x v="2565"/>
    <x v="2568"/>
    <b v="0"/>
    <n v="1"/>
    <b v="0"/>
    <x v="19"/>
    <n v="1"/>
    <n v="50"/>
    <x v="7"/>
    <s v="food trucks"/>
    <x v="2568"/>
    <x v="0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x v="2566"/>
    <x v="2569"/>
    <b v="0"/>
    <n v="2"/>
    <b v="0"/>
    <x v="19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x v="2567"/>
    <x v="2570"/>
    <b v="0"/>
    <n v="2"/>
    <b v="0"/>
    <x v="19"/>
    <n v="1"/>
    <n v="29.5"/>
    <x v="7"/>
    <s v="food trucks"/>
    <x v="2570"/>
    <x v="0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x v="2568"/>
    <x v="2571"/>
    <b v="0"/>
    <n v="4"/>
    <b v="0"/>
    <x v="19"/>
    <n v="0"/>
    <n v="62.5"/>
    <x v="7"/>
    <s v="food trucks"/>
    <x v="2571"/>
    <x v="0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x v="2569"/>
    <x v="2572"/>
    <b v="0"/>
    <n v="0"/>
    <b v="0"/>
    <x v="19"/>
    <n v="0"/>
    <e v="#DIV/0!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x v="2570"/>
    <x v="2573"/>
    <b v="0"/>
    <n v="0"/>
    <b v="0"/>
    <x v="19"/>
    <n v="0"/>
    <e v="#DIV/0!"/>
    <x v="7"/>
    <s v="food trucks"/>
    <x v="2573"/>
    <x v="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x v="2571"/>
    <x v="2574"/>
    <b v="0"/>
    <n v="0"/>
    <b v="0"/>
    <x v="19"/>
    <n v="0"/>
    <e v="#DIV/0!"/>
    <x v="7"/>
    <s v="food trucks"/>
    <x v="2574"/>
    <x v="0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x v="2572"/>
    <x v="2575"/>
    <b v="0"/>
    <n v="0"/>
    <b v="0"/>
    <x v="19"/>
    <n v="0"/>
    <e v="#DIV/0!"/>
    <x v="7"/>
    <s v="food trucks"/>
    <x v="2575"/>
    <x v="0"/>
  </r>
  <r>
    <n v="2576"/>
    <s v="2 Go Fast Food (Canceled)"/>
    <s v="A New Twist with an American and Philippine fast food Mobile Trailer."/>
    <x v="3"/>
    <x v="117"/>
    <x v="1"/>
    <s v="US"/>
    <s v="USD"/>
    <x v="2573"/>
    <x v="2576"/>
    <b v="0"/>
    <n v="0"/>
    <b v="0"/>
    <x v="19"/>
    <n v="0"/>
    <e v="#DIV/0!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x v="2574"/>
    <x v="2577"/>
    <b v="0"/>
    <n v="0"/>
    <b v="0"/>
    <x v="19"/>
    <n v="0"/>
    <e v="#DIV/0!"/>
    <x v="7"/>
    <s v="food trucks"/>
    <x v="257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x v="2575"/>
    <x v="2578"/>
    <b v="0"/>
    <n v="0"/>
    <b v="0"/>
    <x v="19"/>
    <n v="0"/>
    <e v="#DIV/0!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x v="2576"/>
    <x v="2579"/>
    <b v="0"/>
    <n v="12"/>
    <b v="0"/>
    <x v="19"/>
    <n v="0"/>
    <n v="23.08"/>
    <x v="7"/>
    <s v="food trucks"/>
    <x v="2579"/>
    <x v="0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x v="2577"/>
    <x v="2580"/>
    <b v="0"/>
    <n v="2"/>
    <b v="0"/>
    <x v="19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x v="2578"/>
    <x v="2581"/>
    <b v="0"/>
    <n v="11"/>
    <b v="0"/>
    <x v="19"/>
    <n v="11"/>
    <n v="48.18"/>
    <x v="7"/>
    <s v="food trucks"/>
    <x v="2581"/>
    <x v="0"/>
  </r>
  <r>
    <n v="2582"/>
    <s v="Drunken Wings"/>
    <s v="The place where chicken meets liquor for the first time!"/>
    <x v="161"/>
    <x v="116"/>
    <x v="2"/>
    <s v="US"/>
    <s v="USD"/>
    <x v="2579"/>
    <x v="2582"/>
    <b v="0"/>
    <n v="1"/>
    <b v="0"/>
    <x v="19"/>
    <n v="0"/>
    <n v="1"/>
    <x v="7"/>
    <s v="food trucks"/>
    <x v="2582"/>
    <x v="0"/>
  </r>
  <r>
    <n v="2583"/>
    <s v="Crazy Daisy Food Truck"/>
    <s v="Crazy Daisy will become the newest member of the food truck distributors in Kansas City, Missouri."/>
    <x v="28"/>
    <x v="139"/>
    <x v="2"/>
    <s v="US"/>
    <s v="USD"/>
    <x v="2580"/>
    <x v="2583"/>
    <b v="0"/>
    <n v="5"/>
    <b v="0"/>
    <x v="19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x v="3"/>
    <x v="117"/>
    <x v="2"/>
    <s v="US"/>
    <s v="USD"/>
    <x v="2581"/>
    <x v="2584"/>
    <b v="0"/>
    <n v="0"/>
    <b v="0"/>
    <x v="19"/>
    <n v="0"/>
    <e v="#DIV/0!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x v="2582"/>
    <x v="2585"/>
    <b v="0"/>
    <n v="1"/>
    <b v="0"/>
    <x v="19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x v="9"/>
    <x v="139"/>
    <x v="2"/>
    <s v="GB"/>
    <s v="GBP"/>
    <x v="2583"/>
    <x v="2586"/>
    <b v="0"/>
    <n v="1"/>
    <b v="0"/>
    <x v="19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x v="2584"/>
    <x v="2587"/>
    <b v="0"/>
    <n v="6"/>
    <b v="0"/>
    <x v="19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x v="2585"/>
    <x v="2588"/>
    <b v="0"/>
    <n v="8"/>
    <b v="0"/>
    <x v="19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x v="2586"/>
    <x v="2589"/>
    <b v="0"/>
    <n v="1"/>
    <b v="0"/>
    <x v="19"/>
    <n v="0"/>
    <n v="5"/>
    <x v="7"/>
    <s v="food trucks"/>
    <x v="2589"/>
    <x v="0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x v="2587"/>
    <x v="2590"/>
    <b v="0"/>
    <n v="0"/>
    <b v="0"/>
    <x v="19"/>
    <n v="0"/>
    <e v="#DIV/0!"/>
    <x v="7"/>
    <s v="food trucks"/>
    <x v="2590"/>
    <x v="0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x v="2588"/>
    <x v="2591"/>
    <b v="0"/>
    <n v="2"/>
    <b v="0"/>
    <x v="19"/>
    <n v="2"/>
    <n v="13"/>
    <x v="7"/>
    <s v="food trucks"/>
    <x v="2591"/>
    <x v="0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x v="2589"/>
    <x v="2592"/>
    <b v="0"/>
    <n v="1"/>
    <b v="0"/>
    <x v="19"/>
    <n v="0"/>
    <n v="50"/>
    <x v="7"/>
    <s v="food trucks"/>
    <x v="2592"/>
    <x v="0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x v="2590"/>
    <x v="2593"/>
    <b v="0"/>
    <n v="0"/>
    <b v="0"/>
    <x v="19"/>
    <n v="0"/>
    <e v="#DIV/0!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x v="2591"/>
    <x v="2594"/>
    <b v="0"/>
    <n v="1"/>
    <b v="0"/>
    <x v="19"/>
    <n v="0"/>
    <n v="1"/>
    <x v="7"/>
    <s v="food trucks"/>
    <x v="2594"/>
    <x v="0"/>
  </r>
  <r>
    <n v="2595"/>
    <s v="Food Truck for Little Fox Bakery"/>
    <s v="Looking to put the best baked goods in Bowling Green on wheels"/>
    <x v="36"/>
    <x v="1767"/>
    <x v="2"/>
    <s v="US"/>
    <s v="USD"/>
    <x v="2592"/>
    <x v="2595"/>
    <b v="0"/>
    <n v="19"/>
    <b v="0"/>
    <x v="19"/>
    <n v="12"/>
    <n v="96.05"/>
    <x v="7"/>
    <s v="food trucks"/>
    <x v="2595"/>
    <x v="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x v="2593"/>
    <x v="2596"/>
    <b v="0"/>
    <n v="27"/>
    <b v="0"/>
    <x v="19"/>
    <n v="24"/>
    <n v="305.77999999999997"/>
    <x v="7"/>
    <s v="food trucks"/>
    <x v="2596"/>
    <x v="0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x v="2594"/>
    <x v="2597"/>
    <b v="0"/>
    <n v="7"/>
    <b v="0"/>
    <x v="19"/>
    <n v="6"/>
    <n v="12.14"/>
    <x v="7"/>
    <s v="food trucks"/>
    <x v="2597"/>
    <x v="0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x v="2595"/>
    <x v="2598"/>
    <b v="0"/>
    <n v="14"/>
    <b v="0"/>
    <x v="19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x v="354"/>
    <x v="456"/>
    <x v="2"/>
    <s v="US"/>
    <s v="USD"/>
    <x v="2596"/>
    <x v="2599"/>
    <b v="0"/>
    <n v="5"/>
    <b v="0"/>
    <x v="19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x v="63"/>
    <x v="1505"/>
    <x v="2"/>
    <s v="US"/>
    <s v="USD"/>
    <x v="2597"/>
    <x v="2600"/>
    <b v="0"/>
    <n v="30"/>
    <b v="0"/>
    <x v="19"/>
    <n v="7"/>
    <n v="115.53"/>
    <x v="7"/>
    <s v="food trucks"/>
    <x v="2600"/>
    <x v="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x v="2598"/>
    <x v="2601"/>
    <b v="1"/>
    <n v="151"/>
    <b v="1"/>
    <x v="36"/>
    <n v="661"/>
    <n v="21.9"/>
    <x v="2"/>
    <s v="space exploration"/>
    <x v="2601"/>
    <x v="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x v="2599"/>
    <x v="2602"/>
    <b v="1"/>
    <n v="489"/>
    <b v="1"/>
    <x v="36"/>
    <n v="326"/>
    <n v="80.02"/>
    <x v="2"/>
    <s v="space exploration"/>
    <x v="2602"/>
    <x v="0"/>
  </r>
  <r>
    <n v="2603"/>
    <s v="Manned Mock Mars Mission"/>
    <s v="I will be building a mock space station and simulate living on Mars for two weeks."/>
    <x v="257"/>
    <x v="702"/>
    <x v="0"/>
    <s v="US"/>
    <s v="USD"/>
    <x v="2600"/>
    <x v="2603"/>
    <b v="1"/>
    <n v="50"/>
    <b v="1"/>
    <x v="36"/>
    <n v="101"/>
    <n v="35.520000000000003"/>
    <x v="2"/>
    <s v="space exploration"/>
    <x v="2603"/>
    <x v="0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x v="2601"/>
    <x v="2604"/>
    <b v="1"/>
    <n v="321"/>
    <b v="1"/>
    <x v="36"/>
    <n v="104"/>
    <n v="64.930000000000007"/>
    <x v="2"/>
    <s v="space exploration"/>
    <x v="2604"/>
    <x v="0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x v="2602"/>
    <x v="2605"/>
    <b v="1"/>
    <n v="1762"/>
    <b v="1"/>
    <x v="36"/>
    <n v="107"/>
    <n v="60.97"/>
    <x v="2"/>
    <s v="space exploration"/>
    <x v="2605"/>
    <x v="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x v="2603"/>
    <x v="2606"/>
    <b v="1"/>
    <n v="385"/>
    <b v="1"/>
    <x v="36"/>
    <n v="110"/>
    <n v="31.44"/>
    <x v="2"/>
    <s v="space exploration"/>
    <x v="2606"/>
    <x v="0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x v="2604"/>
    <x v="2607"/>
    <b v="1"/>
    <n v="398"/>
    <b v="1"/>
    <x v="36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x v="2605"/>
    <x v="2608"/>
    <b v="1"/>
    <n v="304"/>
    <b v="1"/>
    <x v="36"/>
    <n v="224"/>
    <n v="58.93"/>
    <x v="2"/>
    <s v="space exploration"/>
    <x v="2608"/>
    <x v="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x v="2606"/>
    <x v="2609"/>
    <b v="1"/>
    <n v="676"/>
    <b v="1"/>
    <x v="36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x v="355"/>
    <x v="1778"/>
    <x v="0"/>
    <s v="US"/>
    <s v="USD"/>
    <x v="2607"/>
    <x v="2610"/>
    <b v="1"/>
    <n v="577"/>
    <b v="1"/>
    <x v="36"/>
    <n v="141"/>
    <n v="55.76"/>
    <x v="2"/>
    <s v="space exploration"/>
    <x v="2610"/>
    <x v="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x v="2608"/>
    <x v="2611"/>
    <b v="1"/>
    <n v="3663"/>
    <b v="1"/>
    <x v="36"/>
    <n v="2791"/>
    <n v="83.8"/>
    <x v="2"/>
    <s v="space exploration"/>
    <x v="2611"/>
    <x v="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x v="2609"/>
    <x v="2612"/>
    <b v="1"/>
    <n v="294"/>
    <b v="1"/>
    <x v="36"/>
    <n v="172"/>
    <n v="58.42"/>
    <x v="2"/>
    <s v="space exploration"/>
    <x v="2612"/>
    <x v="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x v="2610"/>
    <x v="2613"/>
    <b v="1"/>
    <n v="28"/>
    <b v="1"/>
    <x v="36"/>
    <n v="101"/>
    <n v="270.57"/>
    <x v="2"/>
    <s v="space exploration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x v="2611"/>
    <x v="2614"/>
    <b v="1"/>
    <n v="100"/>
    <b v="1"/>
    <x v="36"/>
    <n v="102"/>
    <n v="107.1"/>
    <x v="2"/>
    <s v="space exploration"/>
    <x v="2614"/>
    <x v="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x v="2612"/>
    <x v="2615"/>
    <b v="0"/>
    <n v="72"/>
    <b v="1"/>
    <x v="36"/>
    <n v="170"/>
    <n v="47.18"/>
    <x v="2"/>
    <s v="space exploration"/>
    <x v="2615"/>
    <x v="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x v="2613"/>
    <x v="2616"/>
    <b v="1"/>
    <n v="238"/>
    <b v="1"/>
    <x v="36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x v="2614"/>
    <x v="2617"/>
    <b v="1"/>
    <n v="159"/>
    <b v="1"/>
    <x v="36"/>
    <n v="878"/>
    <n v="27.6"/>
    <x v="2"/>
    <s v="space exploration"/>
    <x v="2617"/>
    <x v="0"/>
  </r>
  <r>
    <n v="2618"/>
    <s v="SPACE ART FEATURING ASTRONAUTS #WeBelieveInAstronauts"/>
    <s v="LTD ED COLLECTIBLE SPACE ART FEAT. ASTRONAUTS"/>
    <x v="36"/>
    <x v="1786"/>
    <x v="0"/>
    <s v="US"/>
    <s v="USD"/>
    <x v="2615"/>
    <x v="2618"/>
    <b v="1"/>
    <n v="77"/>
    <b v="1"/>
    <x v="36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x v="2616"/>
    <x v="2619"/>
    <b v="1"/>
    <n v="53"/>
    <b v="1"/>
    <x v="36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x v="2617"/>
    <x v="2620"/>
    <b v="1"/>
    <n v="1251"/>
    <b v="1"/>
    <x v="36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x v="2618"/>
    <x v="2621"/>
    <b v="1"/>
    <n v="465"/>
    <b v="1"/>
    <x v="36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x v="2619"/>
    <x v="2622"/>
    <b v="0"/>
    <n v="74"/>
    <b v="1"/>
    <x v="36"/>
    <n v="131"/>
    <n v="26.59"/>
    <x v="2"/>
    <s v="space exploration"/>
    <x v="2622"/>
    <x v="0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x v="2620"/>
    <x v="2623"/>
    <b v="0"/>
    <n v="62"/>
    <b v="1"/>
    <x v="36"/>
    <n v="114"/>
    <n v="36.770000000000003"/>
    <x v="2"/>
    <s v="space exploration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x v="2621"/>
    <x v="2624"/>
    <b v="0"/>
    <n v="3468"/>
    <b v="1"/>
    <x v="36"/>
    <n v="1379"/>
    <n v="31.82"/>
    <x v="2"/>
    <s v="space exploration"/>
    <x v="2624"/>
    <x v="0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x v="2622"/>
    <x v="2625"/>
    <b v="0"/>
    <n v="52"/>
    <b v="1"/>
    <x v="36"/>
    <n v="956"/>
    <n v="27.58"/>
    <x v="2"/>
    <s v="space exploration"/>
    <x v="2625"/>
    <x v="0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x v="2623"/>
    <x v="2626"/>
    <b v="0"/>
    <n v="50"/>
    <b v="1"/>
    <x v="36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x v="2624"/>
    <x v="2627"/>
    <b v="0"/>
    <n v="45"/>
    <b v="1"/>
    <x v="36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x v="357"/>
    <x v="1796"/>
    <x v="0"/>
    <s v="US"/>
    <s v="USD"/>
    <x v="2625"/>
    <x v="2628"/>
    <b v="0"/>
    <n v="21"/>
    <b v="1"/>
    <x v="36"/>
    <n v="110"/>
    <n v="44.1"/>
    <x v="2"/>
    <s v="space exploration"/>
    <x v="2628"/>
    <x v="0"/>
  </r>
  <r>
    <n v="2629"/>
    <s v="Project Dragonfly - Sail to the Stars"/>
    <s v="The first international contest to let students shape the future of interstellar travel."/>
    <x v="10"/>
    <x v="1797"/>
    <x v="0"/>
    <s v="GB"/>
    <s v="GBP"/>
    <x v="2626"/>
    <x v="2629"/>
    <b v="0"/>
    <n v="100"/>
    <b v="1"/>
    <x v="36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x v="2627"/>
    <x v="2630"/>
    <b v="0"/>
    <n v="81"/>
    <b v="1"/>
    <x v="36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x v="2628"/>
    <x v="2631"/>
    <b v="0"/>
    <n v="286"/>
    <b v="1"/>
    <x v="36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x v="358"/>
    <x v="1800"/>
    <x v="0"/>
    <s v="US"/>
    <s v="USD"/>
    <x v="2629"/>
    <x v="2632"/>
    <b v="0"/>
    <n v="42"/>
    <b v="1"/>
    <x v="36"/>
    <n v="137"/>
    <n v="34.9"/>
    <x v="2"/>
    <s v="space exploration"/>
    <x v="2632"/>
    <x v="0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x v="2630"/>
    <x v="2633"/>
    <b v="0"/>
    <n v="199"/>
    <b v="1"/>
    <x v="36"/>
    <n v="355"/>
    <n v="89.1"/>
    <x v="2"/>
    <s v="space exploration"/>
    <x v="2633"/>
    <x v="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x v="2631"/>
    <x v="2634"/>
    <b v="0"/>
    <n v="25"/>
    <b v="1"/>
    <x v="36"/>
    <n v="106"/>
    <n v="39.44"/>
    <x v="2"/>
    <s v="space exploration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x v="2632"/>
    <x v="2635"/>
    <b v="0"/>
    <n v="84"/>
    <b v="1"/>
    <x v="36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x v="2633"/>
    <x v="2636"/>
    <b v="0"/>
    <n v="50"/>
    <b v="1"/>
    <x v="36"/>
    <n v="187"/>
    <n v="37.46"/>
    <x v="2"/>
    <s v="space exploration"/>
    <x v="2636"/>
    <x v="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x v="2634"/>
    <x v="2637"/>
    <b v="0"/>
    <n v="26"/>
    <b v="1"/>
    <x v="36"/>
    <n v="166"/>
    <n v="31.96"/>
    <x v="2"/>
    <s v="space exploration"/>
    <x v="2637"/>
    <x v="0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x v="2635"/>
    <x v="2638"/>
    <b v="0"/>
    <n v="14"/>
    <b v="1"/>
    <x v="36"/>
    <n v="102"/>
    <n v="25.21"/>
    <x v="2"/>
    <s v="space exploration"/>
    <x v="2638"/>
    <x v="0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x v="2636"/>
    <x v="2639"/>
    <b v="0"/>
    <n v="49"/>
    <b v="1"/>
    <x v="36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x v="2637"/>
    <x v="2640"/>
    <b v="0"/>
    <n v="69"/>
    <b v="1"/>
    <x v="36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x v="2638"/>
    <x v="2641"/>
    <b v="0"/>
    <n v="1"/>
    <b v="0"/>
    <x v="36"/>
    <n v="1"/>
    <n v="15"/>
    <x v="2"/>
    <s v="space exploration"/>
    <x v="2641"/>
    <x v="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x v="2639"/>
    <x v="2642"/>
    <b v="0"/>
    <n v="0"/>
    <b v="0"/>
    <x v="36"/>
    <n v="0"/>
    <e v="#DIV/0!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x v="323"/>
    <x v="2643"/>
    <b v="1"/>
    <n v="1501"/>
    <b v="0"/>
    <x v="36"/>
    <n v="34"/>
    <n v="223.58"/>
    <x v="2"/>
    <s v="space exploration"/>
    <x v="2643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x v="2640"/>
    <x v="2644"/>
    <b v="1"/>
    <n v="52"/>
    <b v="0"/>
    <x v="36"/>
    <n v="2"/>
    <n v="39.479999999999997"/>
    <x v="2"/>
    <s v="space exploration"/>
    <x v="2644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x v="2641"/>
    <x v="2645"/>
    <b v="1"/>
    <n v="23"/>
    <b v="0"/>
    <x v="36"/>
    <n v="11"/>
    <n v="91.3"/>
    <x v="2"/>
    <s v="space exploration"/>
    <x v="2645"/>
    <x v="0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x v="2642"/>
    <x v="2646"/>
    <b v="1"/>
    <n v="535"/>
    <b v="0"/>
    <x v="36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x v="2643"/>
    <x v="2647"/>
    <b v="0"/>
    <n v="3"/>
    <b v="0"/>
    <x v="36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x v="2644"/>
    <x v="2648"/>
    <b v="0"/>
    <n v="6"/>
    <b v="0"/>
    <x v="36"/>
    <n v="1"/>
    <n v="17.670000000000002"/>
    <x v="2"/>
    <s v="space exploration"/>
    <x v="2648"/>
    <x v="0"/>
  </r>
  <r>
    <n v="2649"/>
    <s v="The Mission - Please Check Back Soon (Canceled)"/>
    <s v="They have launched a Kickstarter."/>
    <x v="152"/>
    <x v="1811"/>
    <x v="1"/>
    <s v="US"/>
    <s v="USD"/>
    <x v="2645"/>
    <x v="2649"/>
    <b v="0"/>
    <n v="3"/>
    <b v="0"/>
    <x v="36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x v="2646"/>
    <x v="2650"/>
    <b v="0"/>
    <n v="5"/>
    <b v="0"/>
    <x v="36"/>
    <n v="1"/>
    <n v="71.599999999999994"/>
    <x v="2"/>
    <s v="space exploration"/>
    <x v="2650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x v="2647"/>
    <x v="2651"/>
    <b v="0"/>
    <n v="17"/>
    <b v="0"/>
    <x v="36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x v="2648"/>
    <x v="2652"/>
    <b v="0"/>
    <n v="11"/>
    <b v="0"/>
    <x v="36"/>
    <n v="1"/>
    <n v="80.45"/>
    <x v="2"/>
    <s v="space exploration"/>
    <x v="2652"/>
    <x v="0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x v="2649"/>
    <x v="2653"/>
    <b v="0"/>
    <n v="70"/>
    <b v="0"/>
    <x v="36"/>
    <n v="12"/>
    <n v="83.94"/>
    <x v="2"/>
    <s v="space exploration"/>
    <x v="2653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x v="2650"/>
    <x v="2654"/>
    <b v="0"/>
    <n v="6"/>
    <b v="0"/>
    <x v="36"/>
    <n v="0"/>
    <n v="8.5"/>
    <x v="2"/>
    <s v="space exploration"/>
    <x v="2654"/>
    <x v="0"/>
  </r>
  <r>
    <n v="2655"/>
    <s v="Balloons (Canceled)"/>
    <s v="Thank you for your support!"/>
    <x v="36"/>
    <x v="1815"/>
    <x v="1"/>
    <s v="US"/>
    <s v="USD"/>
    <x v="2651"/>
    <x v="2655"/>
    <b v="0"/>
    <n v="43"/>
    <b v="0"/>
    <x v="36"/>
    <n v="21"/>
    <n v="73.37"/>
    <x v="2"/>
    <s v="space exploration"/>
    <x v="2655"/>
    <x v="0"/>
  </r>
  <r>
    <n v="2656"/>
    <s v="MoonWatcher: A 24/7 Live Video of the Moon for Everyone (Canceled)"/>
    <s v="MoonWatcher will be bringing the Moon closer to all of us."/>
    <x v="60"/>
    <x v="1816"/>
    <x v="1"/>
    <s v="US"/>
    <s v="USD"/>
    <x v="2652"/>
    <x v="2656"/>
    <b v="0"/>
    <n v="152"/>
    <b v="0"/>
    <x v="36"/>
    <n v="11"/>
    <n v="112.86"/>
    <x v="2"/>
    <s v="space exploration"/>
    <x v="2656"/>
    <x v="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x v="2653"/>
    <x v="2657"/>
    <b v="0"/>
    <n v="59"/>
    <b v="0"/>
    <x v="36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x v="2654"/>
    <x v="2658"/>
    <b v="0"/>
    <n v="4"/>
    <b v="0"/>
    <x v="36"/>
    <n v="0"/>
    <n v="22.75"/>
    <x v="2"/>
    <s v="space exploration"/>
    <x v="2658"/>
    <x v="0"/>
  </r>
  <r>
    <n v="2659"/>
    <s v="test (Canceled)"/>
    <s v="test"/>
    <x v="197"/>
    <x v="1819"/>
    <x v="1"/>
    <s v="US"/>
    <s v="USD"/>
    <x v="2655"/>
    <x v="2659"/>
    <b v="0"/>
    <n v="10"/>
    <b v="0"/>
    <x v="36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x v="2656"/>
    <x v="2660"/>
    <b v="0"/>
    <n v="5"/>
    <b v="0"/>
    <x v="36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x v="2657"/>
    <x v="2661"/>
    <b v="0"/>
    <n v="60"/>
    <b v="1"/>
    <x v="37"/>
    <n v="103"/>
    <n v="85.75"/>
    <x v="2"/>
    <s v="makerspaces"/>
    <x v="2661"/>
    <x v="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x v="2658"/>
    <x v="2662"/>
    <b v="0"/>
    <n v="80"/>
    <b v="1"/>
    <x v="37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x v="2659"/>
    <x v="2663"/>
    <b v="0"/>
    <n v="56"/>
    <b v="1"/>
    <x v="37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x v="2660"/>
    <x v="2664"/>
    <b v="0"/>
    <n v="104"/>
    <b v="1"/>
    <x v="37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x v="2661"/>
    <x v="2665"/>
    <b v="0"/>
    <n v="46"/>
    <b v="1"/>
    <x v="37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x v="2662"/>
    <x v="2666"/>
    <b v="0"/>
    <n v="206"/>
    <b v="1"/>
    <x v="37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x v="2663"/>
    <x v="2667"/>
    <b v="0"/>
    <n v="18"/>
    <b v="1"/>
    <x v="37"/>
    <n v="111"/>
    <n v="92.22"/>
    <x v="2"/>
    <s v="makerspaces"/>
    <x v="2667"/>
    <x v="0"/>
  </r>
  <r>
    <n v="2668"/>
    <s v="UOttawa Makermobile"/>
    <s v="Creativity on the go! |_x000a_CrÃ©ativitÃ© en mouvement !"/>
    <x v="28"/>
    <x v="1240"/>
    <x v="0"/>
    <s v="CA"/>
    <s v="CAD"/>
    <x v="2664"/>
    <x v="2668"/>
    <b v="0"/>
    <n v="28"/>
    <b v="1"/>
    <x v="37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x v="2665"/>
    <x v="2669"/>
    <b v="0"/>
    <n v="11"/>
    <b v="1"/>
    <x v="37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x v="2666"/>
    <x v="2670"/>
    <b v="1"/>
    <n v="60"/>
    <b v="0"/>
    <x v="37"/>
    <n v="6"/>
    <n v="41.58"/>
    <x v="2"/>
    <s v="makerspaces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x v="2667"/>
    <x v="2671"/>
    <b v="1"/>
    <n v="84"/>
    <b v="0"/>
    <x v="37"/>
    <n v="11"/>
    <n v="33.76"/>
    <x v="2"/>
    <s v="makerspaces"/>
    <x v="2671"/>
    <x v="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x v="2668"/>
    <x v="2672"/>
    <b v="1"/>
    <n v="47"/>
    <b v="0"/>
    <x v="37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x v="2669"/>
    <x v="2673"/>
    <b v="1"/>
    <n v="66"/>
    <b v="0"/>
    <x v="37"/>
    <n v="28"/>
    <n v="167.15"/>
    <x v="2"/>
    <s v="makerspaces"/>
    <x v="267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x v="2670"/>
    <x v="2674"/>
    <b v="1"/>
    <n v="171"/>
    <b v="0"/>
    <x v="37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x v="2671"/>
    <x v="2675"/>
    <b v="1"/>
    <n v="29"/>
    <b v="0"/>
    <x v="37"/>
    <n v="8"/>
    <n v="65.41"/>
    <x v="2"/>
    <s v="makerspaces"/>
    <x v="2675"/>
    <x v="0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x v="2672"/>
    <x v="2676"/>
    <b v="0"/>
    <n v="9"/>
    <b v="0"/>
    <x v="37"/>
    <n v="50"/>
    <n v="117.56"/>
    <x v="2"/>
    <s v="makerspaces"/>
    <x v="2676"/>
    <x v="0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x v="2673"/>
    <x v="2677"/>
    <b v="0"/>
    <n v="27"/>
    <b v="0"/>
    <x v="37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x v="2674"/>
    <x v="2678"/>
    <b v="0"/>
    <n v="2"/>
    <b v="0"/>
    <x v="37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x v="2675"/>
    <x v="2679"/>
    <b v="0"/>
    <n v="3"/>
    <b v="0"/>
    <x v="37"/>
    <n v="0"/>
    <n v="44"/>
    <x v="2"/>
    <s v="makerspaces"/>
    <x v="2679"/>
    <x v="0"/>
  </r>
  <r>
    <n v="2680"/>
    <s v="iHeart Pillow"/>
    <s v="iHeartPillow, Connecting loved ones"/>
    <x v="261"/>
    <x v="1836"/>
    <x v="2"/>
    <s v="ES"/>
    <s v="EUR"/>
    <x v="2676"/>
    <x v="2680"/>
    <b v="0"/>
    <n v="4"/>
    <b v="0"/>
    <x v="37"/>
    <n v="1"/>
    <n v="69"/>
    <x v="2"/>
    <s v="makerspaces"/>
    <x v="2680"/>
    <x v="0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x v="2677"/>
    <x v="2681"/>
    <b v="0"/>
    <n v="2"/>
    <b v="0"/>
    <x v="19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x v="2678"/>
    <x v="2682"/>
    <b v="0"/>
    <n v="20"/>
    <b v="0"/>
    <x v="19"/>
    <n v="28"/>
    <n v="84.9"/>
    <x v="7"/>
    <s v="food trucks"/>
    <x v="2682"/>
    <x v="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x v="2679"/>
    <x v="2683"/>
    <b v="0"/>
    <n v="3"/>
    <b v="0"/>
    <x v="19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x v="2680"/>
    <x v="2684"/>
    <b v="0"/>
    <n v="4"/>
    <b v="0"/>
    <x v="19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x v="2681"/>
    <x v="2685"/>
    <b v="0"/>
    <n v="1"/>
    <b v="0"/>
    <x v="19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x v="2682"/>
    <x v="2686"/>
    <b v="0"/>
    <n v="0"/>
    <b v="0"/>
    <x v="19"/>
    <n v="0"/>
    <e v="#DIV/0!"/>
    <x v="7"/>
    <s v="food trucks"/>
    <x v="2686"/>
    <x v="0"/>
  </r>
  <r>
    <n v="2687"/>
    <s v="Munch Wagon"/>
    <s v="Your American Pizzas, Wings, Stuffed Gouda Burger, Sweet &amp; Russet Potato Fries served on a food Truck!!"/>
    <x v="36"/>
    <x v="117"/>
    <x v="2"/>
    <s v="US"/>
    <s v="USD"/>
    <x v="2683"/>
    <x v="2687"/>
    <b v="0"/>
    <n v="0"/>
    <b v="0"/>
    <x v="19"/>
    <n v="0"/>
    <e v="#DIV/0!"/>
    <x v="7"/>
    <s v="food trucks"/>
    <x v="2687"/>
    <x v="0"/>
  </r>
  <r>
    <n v="2688"/>
    <s v="Mac N Cheez Food Truck"/>
    <s v="The amazing gourmet Mac N Cheez Food Truck Campaigne!"/>
    <x v="63"/>
    <x v="1838"/>
    <x v="2"/>
    <s v="US"/>
    <s v="USD"/>
    <x v="2684"/>
    <x v="2688"/>
    <b v="0"/>
    <n v="14"/>
    <b v="0"/>
    <x v="19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x v="2685"/>
    <x v="2689"/>
    <b v="0"/>
    <n v="1"/>
    <b v="0"/>
    <x v="19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x v="2686"/>
    <x v="2690"/>
    <b v="0"/>
    <n v="118"/>
    <b v="0"/>
    <x v="19"/>
    <n v="11"/>
    <n v="72.760000000000005"/>
    <x v="7"/>
    <s v="food trucks"/>
    <x v="2690"/>
    <x v="0"/>
  </r>
  <r>
    <n v="2691"/>
    <s v="Cook"/>
    <s v="A Great New local Food Truck serving up ethnic fusion inspired eats in Ottawa."/>
    <x v="99"/>
    <x v="428"/>
    <x v="2"/>
    <s v="CA"/>
    <s v="CAD"/>
    <x v="2687"/>
    <x v="2691"/>
    <b v="0"/>
    <n v="2"/>
    <b v="0"/>
    <x v="19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x v="2688"/>
    <x v="2692"/>
    <b v="0"/>
    <n v="1"/>
    <b v="0"/>
    <x v="19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x v="2689"/>
    <x v="2693"/>
    <b v="0"/>
    <n v="3"/>
    <b v="0"/>
    <x v="19"/>
    <n v="1"/>
    <n v="13.33"/>
    <x v="7"/>
    <s v="food trucks"/>
    <x v="2693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x v="2690"/>
    <x v="2694"/>
    <b v="0"/>
    <n v="1"/>
    <b v="0"/>
    <x v="19"/>
    <n v="0"/>
    <n v="1"/>
    <x v="7"/>
    <s v="food trucks"/>
    <x v="2694"/>
    <x v="0"/>
  </r>
  <r>
    <n v="2695"/>
    <s v="Fat daddy mac food truck"/>
    <s v="I am creating food magic on the go! Amazing food isn't just for sitdown restaraunts anymore!"/>
    <x v="36"/>
    <x v="1840"/>
    <x v="2"/>
    <s v="US"/>
    <s v="USD"/>
    <x v="2691"/>
    <x v="2695"/>
    <b v="0"/>
    <n v="3"/>
    <b v="0"/>
    <x v="19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x v="2692"/>
    <x v="2696"/>
    <b v="0"/>
    <n v="38"/>
    <b v="0"/>
    <x v="19"/>
    <n v="6"/>
    <n v="89.21"/>
    <x v="7"/>
    <s v="food trucks"/>
    <x v="2696"/>
    <x v="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x v="2693"/>
    <x v="2697"/>
    <b v="0"/>
    <n v="52"/>
    <b v="0"/>
    <x v="19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x v="2694"/>
    <x v="2698"/>
    <b v="0"/>
    <n v="2"/>
    <b v="0"/>
    <x v="19"/>
    <n v="0"/>
    <n v="13.01"/>
    <x v="7"/>
    <s v="food trucks"/>
    <x v="2698"/>
    <x v="0"/>
  </r>
  <r>
    <n v="2699"/>
    <s v="my bakery truck"/>
    <s v="Hi, I want make my first bakery. Food truck was great, but I not have a car licence. So, help me to be my dream!"/>
    <x v="365"/>
    <x v="117"/>
    <x v="2"/>
    <s v="CA"/>
    <s v="CAD"/>
    <x v="2695"/>
    <x v="2699"/>
    <b v="0"/>
    <n v="0"/>
    <b v="0"/>
    <x v="19"/>
    <n v="0"/>
    <e v="#DIV/0!"/>
    <x v="7"/>
    <s v="food trucks"/>
    <x v="2699"/>
    <x v="0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x v="2696"/>
    <x v="2700"/>
    <b v="0"/>
    <n v="4"/>
    <b v="0"/>
    <x v="19"/>
    <n v="1"/>
    <n v="17.5"/>
    <x v="7"/>
    <s v="food trucks"/>
    <x v="2700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x v="2697"/>
    <x v="2701"/>
    <b v="0"/>
    <n v="46"/>
    <b v="0"/>
    <x v="38"/>
    <n v="46"/>
    <n v="34.130000000000003"/>
    <x v="1"/>
    <s v="spaces"/>
    <x v="2701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x v="2698"/>
    <x v="2702"/>
    <b v="1"/>
    <n v="26"/>
    <b v="0"/>
    <x v="38"/>
    <n v="34"/>
    <n v="132.35"/>
    <x v="1"/>
    <s v="spaces"/>
    <x v="2702"/>
    <x v="0"/>
  </r>
  <r>
    <n v="2703"/>
    <s v="Bisagra Teatro: Foro Multidisciplinario"/>
    <s v="Â¡Tu nuevo espacio cultural multidisciplinario en el centro de Pachuca, Hidalgo"/>
    <x v="79"/>
    <x v="1845"/>
    <x v="3"/>
    <s v="MX"/>
    <s v="MXN"/>
    <x v="2699"/>
    <x v="2703"/>
    <b v="0"/>
    <n v="45"/>
    <b v="0"/>
    <x v="38"/>
    <n v="104"/>
    <n v="922.22"/>
    <x v="1"/>
    <s v="spaces"/>
    <x v="2703"/>
    <x v="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x v="2700"/>
    <x v="2704"/>
    <b v="0"/>
    <n v="7"/>
    <b v="0"/>
    <x v="38"/>
    <n v="6"/>
    <n v="163.57"/>
    <x v="1"/>
    <s v="spaces"/>
    <x v="2704"/>
    <x v="0"/>
  </r>
  <r>
    <n v="2705"/>
    <s v="Fischer Theatre Marquee"/>
    <s v="Help light the lights at the historic Fischer Theatre in Danville, IL."/>
    <x v="281"/>
    <x v="1846"/>
    <x v="3"/>
    <s v="US"/>
    <s v="USD"/>
    <x v="2701"/>
    <x v="2705"/>
    <b v="0"/>
    <n v="8"/>
    <b v="0"/>
    <x v="38"/>
    <n v="11"/>
    <n v="217.38"/>
    <x v="1"/>
    <s v="spaces"/>
    <x v="2705"/>
    <x v="0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x v="2702"/>
    <x v="2706"/>
    <b v="1"/>
    <n v="263"/>
    <b v="1"/>
    <x v="38"/>
    <n v="112"/>
    <n v="149.44"/>
    <x v="1"/>
    <s v="spaces"/>
    <x v="2706"/>
    <x v="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x v="2703"/>
    <x v="2707"/>
    <b v="1"/>
    <n v="394"/>
    <b v="1"/>
    <x v="38"/>
    <n v="351"/>
    <n v="71.239999999999995"/>
    <x v="1"/>
    <s v="spaces"/>
    <x v="2707"/>
    <x v="0"/>
  </r>
  <r>
    <n v="2708"/>
    <s v="Angel Comedy Club"/>
    <s v="Angel Comedy Club: A permanent home for Londonâ€™s loveliest comedy night - a community comedy club"/>
    <x v="22"/>
    <x v="1849"/>
    <x v="0"/>
    <s v="GB"/>
    <s v="GBP"/>
    <x v="2704"/>
    <x v="2708"/>
    <b v="1"/>
    <n v="1049"/>
    <b v="1"/>
    <x v="38"/>
    <n v="233"/>
    <n v="44.46"/>
    <x v="1"/>
    <s v="spaces"/>
    <x v="2708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x v="2705"/>
    <x v="2709"/>
    <b v="1"/>
    <n v="308"/>
    <b v="1"/>
    <x v="38"/>
    <n v="102"/>
    <n v="164.94"/>
    <x v="1"/>
    <s v="spaces"/>
    <x v="2709"/>
    <x v="0"/>
  </r>
  <r>
    <n v="2710"/>
    <s v="House of Yes"/>
    <s v="Building Brooklyn's own creative venue for circus, theater and events of all types."/>
    <x v="127"/>
    <x v="1851"/>
    <x v="0"/>
    <s v="US"/>
    <s v="USD"/>
    <x v="2706"/>
    <x v="2710"/>
    <b v="1"/>
    <n v="1088"/>
    <b v="1"/>
    <x v="38"/>
    <n v="154"/>
    <n v="84.87"/>
    <x v="1"/>
    <s v="spaces"/>
    <x v="2710"/>
    <x v="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x v="2707"/>
    <x v="2711"/>
    <b v="1"/>
    <n v="73"/>
    <b v="1"/>
    <x v="38"/>
    <n v="101"/>
    <n v="53.95"/>
    <x v="1"/>
    <s v="spaces"/>
    <x v="2711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x v="2708"/>
    <x v="2712"/>
    <b v="1"/>
    <n v="143"/>
    <b v="1"/>
    <x v="38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x v="2709"/>
    <x v="2713"/>
    <b v="1"/>
    <n v="1420"/>
    <b v="1"/>
    <x v="38"/>
    <n v="102"/>
    <n v="108"/>
    <x v="1"/>
    <s v="spaces"/>
    <x v="2713"/>
    <x v="0"/>
  </r>
  <r>
    <n v="2714"/>
    <s v="The Crane Theater"/>
    <s v="The Crane will be the new home for independent theater in Northeast Minneapolis"/>
    <x v="31"/>
    <x v="1855"/>
    <x v="0"/>
    <s v="US"/>
    <s v="USD"/>
    <x v="2710"/>
    <x v="2714"/>
    <b v="1"/>
    <n v="305"/>
    <b v="1"/>
    <x v="38"/>
    <n v="116"/>
    <n v="95.37"/>
    <x v="1"/>
    <s v="spaces"/>
    <x v="2714"/>
    <x v="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x v="2711"/>
    <x v="2715"/>
    <b v="1"/>
    <n v="551"/>
    <b v="1"/>
    <x v="38"/>
    <n v="265"/>
    <n v="57.63"/>
    <x v="1"/>
    <s v="spaces"/>
    <x v="2715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x v="2712"/>
    <x v="2716"/>
    <b v="1"/>
    <n v="187"/>
    <b v="1"/>
    <x v="38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x v="2713"/>
    <x v="2717"/>
    <b v="1"/>
    <n v="325"/>
    <b v="1"/>
    <x v="38"/>
    <n v="120"/>
    <n v="92.39"/>
    <x v="1"/>
    <s v="spaces"/>
    <x v="2717"/>
    <x v="0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x v="2714"/>
    <x v="2718"/>
    <b v="1"/>
    <n v="148"/>
    <b v="1"/>
    <x v="38"/>
    <n v="104"/>
    <n v="125.98"/>
    <x v="1"/>
    <s v="spaces"/>
    <x v="2718"/>
    <x v="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x v="2715"/>
    <x v="2719"/>
    <b v="0"/>
    <n v="69"/>
    <b v="1"/>
    <x v="38"/>
    <n v="109"/>
    <n v="94.64"/>
    <x v="1"/>
    <s v="spaces"/>
    <x v="2719"/>
    <x v="0"/>
  </r>
  <r>
    <n v="2720"/>
    <s v="The Comedy Project"/>
    <s v="An improv, sketch and experimental comedy and cocktail venue in downtown Grand Rapids, Michigan"/>
    <x v="31"/>
    <x v="1861"/>
    <x v="0"/>
    <s v="US"/>
    <s v="USD"/>
    <x v="2716"/>
    <x v="2720"/>
    <b v="0"/>
    <n v="173"/>
    <b v="1"/>
    <x v="38"/>
    <n v="118"/>
    <n v="170.7"/>
    <x v="1"/>
    <s v="spaces"/>
    <x v="2720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x v="2717"/>
    <x v="2721"/>
    <b v="0"/>
    <n v="269"/>
    <b v="1"/>
    <x v="30"/>
    <n v="1462"/>
    <n v="40.76"/>
    <x v="2"/>
    <s v="hardware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x v="2718"/>
    <x v="2722"/>
    <b v="0"/>
    <n v="185"/>
    <b v="1"/>
    <x v="30"/>
    <n v="253"/>
    <n v="68.25"/>
    <x v="2"/>
    <s v="hardware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x v="2719"/>
    <x v="2723"/>
    <b v="0"/>
    <n v="176"/>
    <b v="1"/>
    <x v="30"/>
    <n v="140"/>
    <n v="95.49"/>
    <x v="2"/>
    <s v="hardware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x v="2720"/>
    <x v="2724"/>
    <b v="0"/>
    <n v="1019"/>
    <b v="1"/>
    <x v="30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x v="2721"/>
    <x v="2725"/>
    <b v="0"/>
    <n v="113"/>
    <b v="1"/>
    <x v="30"/>
    <n v="145"/>
    <n v="511.65"/>
    <x v="2"/>
    <s v="hardware"/>
    <x v="2725"/>
    <x v="0"/>
  </r>
  <r>
    <n v="2726"/>
    <s v="Krimston TWO - Dual SIM case for iPhone"/>
    <s v="Krimston TWO: iPhone Dual SIM Case"/>
    <x v="57"/>
    <x v="1867"/>
    <x v="0"/>
    <s v="US"/>
    <s v="USD"/>
    <x v="2722"/>
    <x v="2726"/>
    <b v="0"/>
    <n v="404"/>
    <b v="1"/>
    <x v="30"/>
    <n v="106"/>
    <n v="261.75"/>
    <x v="2"/>
    <s v="hardware"/>
    <x v="2726"/>
    <x v="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x v="2723"/>
    <x v="2727"/>
    <b v="0"/>
    <n v="707"/>
    <b v="1"/>
    <x v="30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x v="36"/>
    <x v="1869"/>
    <x v="0"/>
    <s v="US"/>
    <s v="USD"/>
    <x v="2724"/>
    <x v="2728"/>
    <b v="0"/>
    <n v="392"/>
    <b v="1"/>
    <x v="30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x v="51"/>
    <x v="1870"/>
    <x v="0"/>
    <s v="US"/>
    <s v="USD"/>
    <x v="2725"/>
    <x v="2729"/>
    <b v="0"/>
    <n v="23"/>
    <b v="1"/>
    <x v="30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x v="2726"/>
    <x v="2730"/>
    <b v="0"/>
    <n v="682"/>
    <b v="1"/>
    <x v="30"/>
    <n v="170"/>
    <n v="67.42"/>
    <x v="2"/>
    <s v="hardware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x v="2727"/>
    <x v="2731"/>
    <b v="0"/>
    <n v="37"/>
    <b v="1"/>
    <x v="30"/>
    <n v="104"/>
    <n v="845.7"/>
    <x v="2"/>
    <s v="hardware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x v="2728"/>
    <x v="2732"/>
    <b v="0"/>
    <n v="146"/>
    <b v="1"/>
    <x v="30"/>
    <n v="118"/>
    <n v="97.19"/>
    <x v="2"/>
    <s v="hardware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x v="2729"/>
    <x v="2733"/>
    <b v="0"/>
    <n v="119"/>
    <b v="1"/>
    <x v="30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x v="2730"/>
    <x v="2734"/>
    <b v="0"/>
    <n v="163"/>
    <b v="1"/>
    <x v="30"/>
    <n v="2260300"/>
    <n v="138.66999999999999"/>
    <x v="2"/>
    <s v="hardware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x v="2731"/>
    <x v="2735"/>
    <b v="0"/>
    <n v="339"/>
    <b v="1"/>
    <x v="30"/>
    <n v="978"/>
    <n v="21.64"/>
    <x v="2"/>
    <s v="hardware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x v="2732"/>
    <x v="2736"/>
    <b v="0"/>
    <n v="58"/>
    <b v="1"/>
    <x v="30"/>
    <n v="123"/>
    <n v="169.52"/>
    <x v="2"/>
    <s v="hardware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x v="2733"/>
    <x v="2737"/>
    <b v="0"/>
    <n v="456"/>
    <b v="1"/>
    <x v="30"/>
    <n v="246"/>
    <n v="161.88"/>
    <x v="2"/>
    <s v="hardware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x v="2734"/>
    <x v="2738"/>
    <b v="0"/>
    <n v="15"/>
    <b v="1"/>
    <x v="30"/>
    <n v="148"/>
    <n v="493.13"/>
    <x v="2"/>
    <s v="hardware"/>
    <x v="2738"/>
    <x v="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x v="2735"/>
    <x v="2739"/>
    <b v="0"/>
    <n v="191"/>
    <b v="1"/>
    <x v="30"/>
    <n v="384"/>
    <n v="22.12"/>
    <x v="2"/>
    <s v="hardware"/>
    <x v="2739"/>
    <x v="0"/>
  </r>
  <r>
    <n v="2740"/>
    <s v="Vertical Garden Prototype"/>
    <s v="I am interested in testing the plant yields of this vertical garden as well as some other applications"/>
    <x v="43"/>
    <x v="622"/>
    <x v="0"/>
    <s v="US"/>
    <s v="USD"/>
    <x v="2736"/>
    <x v="2740"/>
    <b v="0"/>
    <n v="17"/>
    <b v="1"/>
    <x v="30"/>
    <n v="103"/>
    <n v="18.239999999999998"/>
    <x v="2"/>
    <s v="hardware"/>
    <x v="2740"/>
    <x v="0"/>
  </r>
  <r>
    <n v="2741"/>
    <s v="Mrs. Brown and Her Lost Puppy."/>
    <s v="Help me publish my 1st children's book as an aspiring author!"/>
    <x v="6"/>
    <x v="428"/>
    <x v="2"/>
    <s v="US"/>
    <s v="USD"/>
    <x v="2737"/>
    <x v="2741"/>
    <b v="0"/>
    <n v="4"/>
    <b v="0"/>
    <x v="39"/>
    <n v="0"/>
    <n v="8.75"/>
    <x v="3"/>
    <s v="children's books"/>
    <x v="2741"/>
    <x v="0"/>
  </r>
  <r>
    <n v="2742"/>
    <s v="What a Zoo!"/>
    <s v="The pachyderms at the Denver Zoo are moving. Follow along on the convoluted journey to their new home."/>
    <x v="30"/>
    <x v="1881"/>
    <x v="2"/>
    <s v="US"/>
    <s v="USD"/>
    <x v="2738"/>
    <x v="2742"/>
    <b v="0"/>
    <n v="18"/>
    <b v="0"/>
    <x v="39"/>
    <n v="29"/>
    <n v="40.61"/>
    <x v="3"/>
    <s v="children's books"/>
    <x v="2742"/>
    <x v="0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x v="2739"/>
    <x v="2743"/>
    <b v="0"/>
    <n v="0"/>
    <b v="0"/>
    <x v="39"/>
    <n v="0"/>
    <e v="#DIV/0!"/>
    <x v="3"/>
    <s v="children's books"/>
    <x v="2743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x v="2740"/>
    <x v="2744"/>
    <b v="0"/>
    <n v="22"/>
    <b v="0"/>
    <x v="39"/>
    <n v="5"/>
    <n v="37.950000000000003"/>
    <x v="3"/>
    <s v="children's books"/>
    <x v="2744"/>
    <x v="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x v="2741"/>
    <x v="2745"/>
    <b v="0"/>
    <n v="49"/>
    <b v="0"/>
    <x v="39"/>
    <n v="22"/>
    <n v="35.729999999999997"/>
    <x v="3"/>
    <s v="children's books"/>
    <x v="2745"/>
    <x v="0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x v="2742"/>
    <x v="2746"/>
    <b v="0"/>
    <n v="19"/>
    <b v="0"/>
    <x v="39"/>
    <n v="27"/>
    <n v="42.16"/>
    <x v="3"/>
    <s v="children's books"/>
    <x v="2746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x v="2743"/>
    <x v="2747"/>
    <b v="0"/>
    <n v="4"/>
    <b v="0"/>
    <x v="39"/>
    <n v="28"/>
    <n v="35"/>
    <x v="3"/>
    <s v="children's books"/>
    <x v="2747"/>
    <x v="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x v="2744"/>
    <x v="2748"/>
    <b v="0"/>
    <n v="4"/>
    <b v="0"/>
    <x v="39"/>
    <n v="1"/>
    <n v="13.25"/>
    <x v="3"/>
    <s v="children's books"/>
    <x v="2748"/>
    <x v="0"/>
  </r>
  <r>
    <n v="2749"/>
    <s v="A Tree is a Tree, no matter what you see.  CHILDREN'S BOOK"/>
    <s v="Self-publishing my children's book."/>
    <x v="3"/>
    <x v="178"/>
    <x v="2"/>
    <s v="US"/>
    <s v="USD"/>
    <x v="2745"/>
    <x v="2749"/>
    <b v="0"/>
    <n v="2"/>
    <b v="0"/>
    <x v="39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x v="369"/>
    <x v="117"/>
    <x v="2"/>
    <s v="US"/>
    <s v="USD"/>
    <x v="2746"/>
    <x v="2750"/>
    <b v="0"/>
    <n v="0"/>
    <b v="0"/>
    <x v="39"/>
    <n v="0"/>
    <e v="#DIV/0!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x v="2747"/>
    <x v="2751"/>
    <b v="0"/>
    <n v="0"/>
    <b v="0"/>
    <x v="39"/>
    <n v="0"/>
    <e v="#DIV/0!"/>
    <x v="3"/>
    <s v="children's books"/>
    <x v="2751"/>
    <x v="0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x v="2748"/>
    <x v="2752"/>
    <b v="0"/>
    <n v="14"/>
    <b v="0"/>
    <x v="39"/>
    <n v="11"/>
    <n v="39.29"/>
    <x v="3"/>
    <s v="children's books"/>
    <x v="2752"/>
    <x v="0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x v="2749"/>
    <x v="2753"/>
    <b v="0"/>
    <n v="8"/>
    <b v="0"/>
    <x v="39"/>
    <n v="19"/>
    <n v="47.5"/>
    <x v="3"/>
    <s v="children's books"/>
    <x v="2753"/>
    <x v="0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x v="2750"/>
    <x v="2754"/>
    <b v="0"/>
    <n v="0"/>
    <b v="0"/>
    <x v="39"/>
    <n v="0"/>
    <e v="#DIV/0!"/>
    <x v="3"/>
    <s v="children's books"/>
    <x v="2754"/>
    <x v="0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x v="2751"/>
    <x v="2755"/>
    <b v="0"/>
    <n v="15"/>
    <b v="0"/>
    <x v="39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x v="2752"/>
    <x v="2756"/>
    <b v="0"/>
    <n v="33"/>
    <b v="0"/>
    <x v="39"/>
    <n v="10"/>
    <n v="31.76"/>
    <x v="3"/>
    <s v="children's books"/>
    <x v="2756"/>
    <x v="0"/>
  </r>
  <r>
    <n v="2757"/>
    <s v="C is for Crooked"/>
    <s v="A children's letter book that Lampoons Hillary Clinton"/>
    <x v="15"/>
    <x v="115"/>
    <x v="2"/>
    <s v="US"/>
    <s v="USD"/>
    <x v="2753"/>
    <x v="2757"/>
    <b v="0"/>
    <n v="2"/>
    <b v="0"/>
    <x v="39"/>
    <n v="1"/>
    <n v="5"/>
    <x v="3"/>
    <s v="children's books"/>
    <x v="2757"/>
    <x v="0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x v="2754"/>
    <x v="2758"/>
    <b v="0"/>
    <n v="6"/>
    <b v="0"/>
    <x v="39"/>
    <n v="12"/>
    <n v="39"/>
    <x v="3"/>
    <s v="children's books"/>
    <x v="2758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x v="2755"/>
    <x v="2759"/>
    <b v="0"/>
    <n v="2"/>
    <b v="0"/>
    <x v="39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x v="2756"/>
    <x v="2760"/>
    <b v="0"/>
    <n v="0"/>
    <b v="0"/>
    <x v="39"/>
    <n v="0"/>
    <e v="#DIV/0!"/>
    <x v="3"/>
    <s v="children's books"/>
    <x v="2760"/>
    <x v="0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x v="2757"/>
    <x v="2761"/>
    <b v="0"/>
    <n v="4"/>
    <b v="0"/>
    <x v="39"/>
    <n v="1"/>
    <n v="9"/>
    <x v="3"/>
    <s v="children's books"/>
    <x v="2761"/>
    <x v="0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x v="2758"/>
    <x v="2762"/>
    <b v="0"/>
    <n v="1"/>
    <b v="0"/>
    <x v="39"/>
    <n v="1"/>
    <n v="25"/>
    <x v="3"/>
    <s v="children's books"/>
    <x v="2762"/>
    <x v="0"/>
  </r>
  <r>
    <n v="2763"/>
    <s v="My Christmas Star"/>
    <s v="How Santa finds childrens homes without getting lost by following certain stars."/>
    <x v="371"/>
    <x v="456"/>
    <x v="2"/>
    <s v="US"/>
    <s v="USD"/>
    <x v="2759"/>
    <x v="2763"/>
    <b v="0"/>
    <n v="3"/>
    <b v="0"/>
    <x v="39"/>
    <n v="0"/>
    <n v="30"/>
    <x v="3"/>
    <s v="children's books"/>
    <x v="2763"/>
    <x v="0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x v="2760"/>
    <x v="2764"/>
    <b v="0"/>
    <n v="4"/>
    <b v="0"/>
    <x v="39"/>
    <n v="1"/>
    <n v="11.25"/>
    <x v="3"/>
    <s v="children's books"/>
    <x v="2764"/>
    <x v="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x v="2761"/>
    <x v="2765"/>
    <b v="0"/>
    <n v="0"/>
    <b v="0"/>
    <x v="39"/>
    <n v="0"/>
    <e v="#DIV/0!"/>
    <x v="3"/>
    <s v="children's books"/>
    <x v="2765"/>
    <x v="0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x v="2762"/>
    <x v="2766"/>
    <b v="0"/>
    <n v="4"/>
    <b v="0"/>
    <x v="39"/>
    <n v="2"/>
    <n v="25"/>
    <x v="3"/>
    <s v="children's books"/>
    <x v="2766"/>
    <x v="0"/>
  </r>
  <r>
    <n v="2767"/>
    <s v="the Giant Turnip"/>
    <s v="An animated bedtime story with Dedka, Babka and the rest of the family working together on a BIG problem"/>
    <x v="23"/>
    <x v="1172"/>
    <x v="2"/>
    <s v="CA"/>
    <s v="CAD"/>
    <x v="2763"/>
    <x v="2767"/>
    <b v="0"/>
    <n v="3"/>
    <b v="0"/>
    <x v="39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x v="2764"/>
    <x v="2768"/>
    <b v="0"/>
    <n v="34"/>
    <b v="0"/>
    <x v="39"/>
    <n v="14"/>
    <n v="29.47"/>
    <x v="3"/>
    <s v="children's books"/>
    <x v="2768"/>
    <x v="0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x v="2765"/>
    <x v="2769"/>
    <b v="0"/>
    <n v="2"/>
    <b v="0"/>
    <x v="39"/>
    <n v="0"/>
    <n v="1"/>
    <x v="3"/>
    <s v="children's books"/>
    <x v="2769"/>
    <x v="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x v="2766"/>
    <x v="2770"/>
    <b v="0"/>
    <n v="33"/>
    <b v="0"/>
    <x v="39"/>
    <n v="10"/>
    <n v="63.1"/>
    <x v="3"/>
    <s v="children's books"/>
    <x v="2770"/>
    <x v="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x v="2767"/>
    <x v="2771"/>
    <b v="0"/>
    <n v="0"/>
    <b v="0"/>
    <x v="39"/>
    <n v="0"/>
    <e v="#DIV/0!"/>
    <x v="3"/>
    <s v="children's books"/>
    <x v="2771"/>
    <x v="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x v="2768"/>
    <x v="2772"/>
    <b v="0"/>
    <n v="0"/>
    <b v="0"/>
    <x v="39"/>
    <n v="0"/>
    <e v="#DIV/0!"/>
    <x v="3"/>
    <s v="children's books"/>
    <x v="2772"/>
    <x v="0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x v="2769"/>
    <x v="2773"/>
    <b v="0"/>
    <n v="1"/>
    <b v="0"/>
    <x v="39"/>
    <n v="0"/>
    <n v="1"/>
    <x v="3"/>
    <s v="children's books"/>
    <x v="2773"/>
    <x v="0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x v="2770"/>
    <x v="2774"/>
    <b v="0"/>
    <n v="13"/>
    <b v="0"/>
    <x v="39"/>
    <n v="14"/>
    <n v="43.85"/>
    <x v="3"/>
    <s v="children's books"/>
    <x v="2774"/>
    <x v="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x v="2771"/>
    <x v="2775"/>
    <b v="0"/>
    <n v="2"/>
    <b v="0"/>
    <x v="39"/>
    <n v="3"/>
    <n v="75"/>
    <x v="3"/>
    <s v="children's books"/>
    <x v="2775"/>
    <x v="0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x v="2772"/>
    <x v="2776"/>
    <b v="0"/>
    <n v="36"/>
    <b v="0"/>
    <x v="39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x v="2773"/>
    <x v="2777"/>
    <b v="0"/>
    <n v="1"/>
    <b v="0"/>
    <x v="39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x v="2774"/>
    <x v="2778"/>
    <b v="0"/>
    <n v="15"/>
    <b v="0"/>
    <x v="39"/>
    <n v="26"/>
    <n v="93.67"/>
    <x v="3"/>
    <s v="children's books"/>
    <x v="2778"/>
    <x v="0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x v="2775"/>
    <x v="2779"/>
    <b v="0"/>
    <n v="1"/>
    <b v="0"/>
    <x v="39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x v="57"/>
    <x v="117"/>
    <x v="2"/>
    <s v="IT"/>
    <s v="EUR"/>
    <x v="2776"/>
    <x v="2780"/>
    <b v="0"/>
    <n v="0"/>
    <b v="0"/>
    <x v="39"/>
    <n v="0"/>
    <e v="#DIV/0!"/>
    <x v="3"/>
    <s v="children's books"/>
    <x v="2780"/>
    <x v="0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x v="2777"/>
    <x v="2781"/>
    <b v="0"/>
    <n v="28"/>
    <b v="1"/>
    <x v="6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x v="2778"/>
    <x v="2782"/>
    <b v="0"/>
    <n v="18"/>
    <b v="1"/>
    <x v="6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x v="2779"/>
    <x v="2783"/>
    <b v="0"/>
    <n v="61"/>
    <b v="1"/>
    <x v="6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x v="2780"/>
    <x v="2784"/>
    <b v="0"/>
    <n v="108"/>
    <b v="1"/>
    <x v="6"/>
    <n v="119"/>
    <n v="66.11"/>
    <x v="1"/>
    <s v="plays"/>
    <x v="2784"/>
    <x v="0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x v="2781"/>
    <x v="2785"/>
    <b v="0"/>
    <n v="142"/>
    <b v="1"/>
    <x v="6"/>
    <n v="105"/>
    <n v="36.86"/>
    <x v="1"/>
    <s v="plays"/>
    <x v="2785"/>
    <x v="0"/>
  </r>
  <r>
    <n v="2786"/>
    <s v="Fierce"/>
    <s v="A heart-melting farce about sex, art and the lovelorn lay-abouts of London-town."/>
    <x v="30"/>
    <x v="1889"/>
    <x v="0"/>
    <s v="GB"/>
    <s v="GBP"/>
    <x v="2782"/>
    <x v="2786"/>
    <b v="0"/>
    <n v="74"/>
    <b v="1"/>
    <x v="6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x v="2783"/>
    <x v="2787"/>
    <b v="0"/>
    <n v="38"/>
    <b v="1"/>
    <x v="6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x v="13"/>
    <x v="420"/>
    <x v="0"/>
    <s v="US"/>
    <s v="USD"/>
    <x v="2784"/>
    <x v="2788"/>
    <b v="0"/>
    <n v="20"/>
    <b v="1"/>
    <x v="6"/>
    <n v="103"/>
    <n v="102.5"/>
    <x v="1"/>
    <s v="plays"/>
    <x v="2788"/>
    <x v="0"/>
  </r>
  <r>
    <n v="2789"/>
    <s v="The Adventurers Club"/>
    <s v="BNT's Biggest Adventure So Far: Our 2015 full length production!"/>
    <x v="9"/>
    <x v="1891"/>
    <x v="0"/>
    <s v="US"/>
    <s v="USD"/>
    <x v="2785"/>
    <x v="2789"/>
    <b v="0"/>
    <n v="24"/>
    <b v="1"/>
    <x v="6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x v="2786"/>
    <x v="2790"/>
    <b v="0"/>
    <n v="66"/>
    <b v="1"/>
    <x v="6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x v="2787"/>
    <x v="2791"/>
    <b v="0"/>
    <n v="28"/>
    <b v="1"/>
    <x v="6"/>
    <n v="103"/>
    <n v="73.209999999999994"/>
    <x v="1"/>
    <s v="plays"/>
    <x v="2791"/>
    <x v="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x v="2788"/>
    <x v="2792"/>
    <b v="0"/>
    <n v="24"/>
    <b v="1"/>
    <x v="6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x v="2789"/>
    <x v="2793"/>
    <b v="0"/>
    <n v="73"/>
    <b v="1"/>
    <x v="6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x v="2790"/>
    <x v="2794"/>
    <b v="0"/>
    <n v="3"/>
    <b v="1"/>
    <x v="6"/>
    <n v="150"/>
    <n v="25"/>
    <x v="1"/>
    <s v="plays"/>
    <x v="2794"/>
    <x v="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x v="2791"/>
    <x v="2795"/>
    <b v="0"/>
    <n v="20"/>
    <b v="1"/>
    <x v="6"/>
    <n v="104"/>
    <n v="36.5"/>
    <x v="1"/>
    <s v="plays"/>
    <x v="2795"/>
    <x v="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x v="2792"/>
    <x v="2796"/>
    <b v="0"/>
    <n v="21"/>
    <b v="1"/>
    <x v="6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x v="2793"/>
    <x v="2797"/>
    <b v="0"/>
    <n v="94"/>
    <b v="1"/>
    <x v="6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x v="2794"/>
    <x v="2798"/>
    <b v="0"/>
    <n v="139"/>
    <b v="1"/>
    <x v="6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x v="2795"/>
    <x v="2799"/>
    <b v="0"/>
    <n v="130"/>
    <b v="1"/>
    <x v="6"/>
    <n v="117"/>
    <n v="44.86"/>
    <x v="1"/>
    <s v="plays"/>
    <x v="2799"/>
    <x v="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x v="2796"/>
    <x v="2800"/>
    <b v="0"/>
    <n v="31"/>
    <b v="1"/>
    <x v="6"/>
    <n v="133"/>
    <n v="42.9"/>
    <x v="1"/>
    <s v="plays"/>
    <x v="2800"/>
    <x v="0"/>
  </r>
  <r>
    <n v="2801"/>
    <s v="A Dream Play"/>
    <s v="Arise Theatre Company's production of August Strindberg's expressionist masterpiece 'A Dream Play'."/>
    <x v="2"/>
    <x v="1898"/>
    <x v="0"/>
    <s v="AU"/>
    <s v="AUD"/>
    <x v="2797"/>
    <x v="2801"/>
    <b v="0"/>
    <n v="13"/>
    <b v="1"/>
    <x v="6"/>
    <n v="133"/>
    <n v="51.23"/>
    <x v="1"/>
    <s v="plays"/>
    <x v="2801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x v="2798"/>
    <x v="2802"/>
    <b v="0"/>
    <n v="90"/>
    <b v="1"/>
    <x v="6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x v="2799"/>
    <x v="2803"/>
    <b v="0"/>
    <n v="141"/>
    <b v="1"/>
    <x v="6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x v="2800"/>
    <x v="2804"/>
    <b v="0"/>
    <n v="23"/>
    <b v="1"/>
    <x v="6"/>
    <n v="115"/>
    <n v="50"/>
    <x v="1"/>
    <s v="plays"/>
    <x v="2804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x v="2801"/>
    <x v="2805"/>
    <b v="0"/>
    <n v="18"/>
    <b v="1"/>
    <x v="6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x v="2802"/>
    <x v="2806"/>
    <b v="0"/>
    <n v="76"/>
    <b v="1"/>
    <x v="6"/>
    <n v="112"/>
    <n v="44.25"/>
    <x v="1"/>
    <s v="plays"/>
    <x v="2806"/>
    <x v="0"/>
  </r>
  <r>
    <n v="2807"/>
    <s v="The Commission Theatre Co."/>
    <s v="Bringing Shakespeare back to the Playwrights"/>
    <x v="10"/>
    <x v="540"/>
    <x v="0"/>
    <s v="US"/>
    <s v="USD"/>
    <x v="2803"/>
    <x v="2807"/>
    <b v="0"/>
    <n v="93"/>
    <b v="1"/>
    <x v="6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x v="2804"/>
    <x v="2808"/>
    <b v="0"/>
    <n v="69"/>
    <b v="1"/>
    <x v="6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x v="2805"/>
    <x v="2809"/>
    <b v="0"/>
    <n v="21"/>
    <b v="1"/>
    <x v="6"/>
    <n v="102"/>
    <n v="121.9"/>
    <x v="1"/>
    <s v="plays"/>
    <x v="2809"/>
    <x v="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x v="2806"/>
    <x v="2810"/>
    <b v="0"/>
    <n v="57"/>
    <b v="1"/>
    <x v="6"/>
    <n v="108"/>
    <n v="47.46"/>
    <x v="1"/>
    <s v="plays"/>
    <x v="2810"/>
    <x v="0"/>
  </r>
  <r>
    <n v="2811"/>
    <s v="Ray Gunn and Starburst"/>
    <s v="Ray Gunn and Starburst is an audio sci-fi/comedy sending up the tropes of classic and pulp science-fiction."/>
    <x v="3"/>
    <x v="1906"/>
    <x v="0"/>
    <s v="GB"/>
    <s v="GBP"/>
    <x v="2807"/>
    <x v="2811"/>
    <b v="0"/>
    <n v="108"/>
    <b v="1"/>
    <x v="6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x v="2808"/>
    <x v="2812"/>
    <b v="0"/>
    <n v="83"/>
    <b v="1"/>
    <x v="6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x v="2809"/>
    <x v="2813"/>
    <b v="0"/>
    <n v="96"/>
    <b v="1"/>
    <x v="6"/>
    <n v="128"/>
    <n v="37.21"/>
    <x v="1"/>
    <s v="plays"/>
    <x v="2813"/>
    <x v="0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x v="2810"/>
    <x v="2814"/>
    <b v="0"/>
    <n v="64"/>
    <b v="1"/>
    <x v="6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x v="2811"/>
    <x v="2815"/>
    <b v="0"/>
    <n v="14"/>
    <b v="1"/>
    <x v="6"/>
    <n v="242"/>
    <n v="43.21"/>
    <x v="1"/>
    <s v="plays"/>
    <x v="2815"/>
    <x v="0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x v="2812"/>
    <x v="2816"/>
    <b v="0"/>
    <n v="169"/>
    <b v="1"/>
    <x v="6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x v="2813"/>
    <x v="2817"/>
    <b v="0"/>
    <n v="33"/>
    <b v="1"/>
    <x v="6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x v="2814"/>
    <x v="2818"/>
    <b v="0"/>
    <n v="102"/>
    <b v="1"/>
    <x v="6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x v="2815"/>
    <x v="2819"/>
    <b v="0"/>
    <n v="104"/>
    <b v="1"/>
    <x v="6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x v="2816"/>
    <x v="2820"/>
    <b v="0"/>
    <n v="20"/>
    <b v="1"/>
    <x v="6"/>
    <n v="136"/>
    <n v="13.6"/>
    <x v="1"/>
    <s v="plays"/>
    <x v="282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x v="2817"/>
    <x v="2821"/>
    <b v="0"/>
    <n v="35"/>
    <b v="1"/>
    <x v="6"/>
    <n v="100"/>
    <n v="28.57"/>
    <x v="1"/>
    <s v="plays"/>
    <x v="2821"/>
    <x v="0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x v="2818"/>
    <x v="2822"/>
    <b v="0"/>
    <n v="94"/>
    <b v="1"/>
    <x v="6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x v="2819"/>
    <x v="2823"/>
    <b v="0"/>
    <n v="14"/>
    <b v="1"/>
    <x v="6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x v="81"/>
    <x v="1158"/>
    <x v="0"/>
    <s v="US"/>
    <s v="USD"/>
    <x v="2820"/>
    <x v="2824"/>
    <b v="0"/>
    <n v="15"/>
    <b v="1"/>
    <x v="6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x v="2821"/>
    <x v="2825"/>
    <b v="0"/>
    <n v="51"/>
    <b v="1"/>
    <x v="6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x v="2822"/>
    <x v="2826"/>
    <b v="0"/>
    <n v="19"/>
    <b v="1"/>
    <x v="6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x v="2823"/>
    <x v="2827"/>
    <b v="0"/>
    <n v="23"/>
    <b v="1"/>
    <x v="6"/>
    <n v="120"/>
    <n v="104.57"/>
    <x v="1"/>
    <s v="plays"/>
    <x v="2827"/>
    <x v="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x v="2824"/>
    <x v="2828"/>
    <b v="0"/>
    <n v="97"/>
    <b v="1"/>
    <x v="6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x v="2825"/>
    <x v="2829"/>
    <b v="0"/>
    <n v="76"/>
    <b v="1"/>
    <x v="6"/>
    <n v="107"/>
    <n v="35.04"/>
    <x v="1"/>
    <s v="plays"/>
    <x v="2829"/>
    <x v="0"/>
  </r>
  <r>
    <n v="2830"/>
    <s v="Nakhtik and Avalon"/>
    <s v="Avalon is a new South African Township play and Nakhtik is a  danced political lecture."/>
    <x v="9"/>
    <x v="142"/>
    <x v="0"/>
    <s v="US"/>
    <s v="USD"/>
    <x v="2826"/>
    <x v="2830"/>
    <b v="0"/>
    <n v="11"/>
    <b v="1"/>
    <x v="6"/>
    <n v="100"/>
    <n v="272.73"/>
    <x v="1"/>
    <s v="plays"/>
    <x v="2830"/>
    <x v="0"/>
  </r>
  <r>
    <n v="2831"/>
    <s v="Tackett &amp; Pyke put on a Play"/>
    <s v="We each wrote a play and would like to produce them for you for nothing more than art's sake!"/>
    <x v="9"/>
    <x v="1918"/>
    <x v="0"/>
    <s v="US"/>
    <s v="USD"/>
    <x v="2827"/>
    <x v="2831"/>
    <b v="0"/>
    <n v="52"/>
    <b v="1"/>
    <x v="6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x v="2828"/>
    <x v="2832"/>
    <b v="0"/>
    <n v="95"/>
    <b v="1"/>
    <x v="6"/>
    <n v="115"/>
    <n v="30.19"/>
    <x v="1"/>
    <s v="plays"/>
    <x v="2832"/>
    <x v="0"/>
  </r>
  <r>
    <n v="2833"/>
    <s v="Star Man Rocket Man"/>
    <s v="A new play about exploring outer space"/>
    <x v="200"/>
    <x v="1920"/>
    <x v="0"/>
    <s v="US"/>
    <s v="USD"/>
    <x v="2829"/>
    <x v="2833"/>
    <b v="0"/>
    <n v="35"/>
    <b v="1"/>
    <x v="6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x v="2830"/>
    <x v="2834"/>
    <b v="0"/>
    <n v="21"/>
    <b v="1"/>
    <x v="6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x v="2831"/>
    <x v="2835"/>
    <b v="0"/>
    <n v="93"/>
    <b v="1"/>
    <x v="6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x v="2832"/>
    <x v="2836"/>
    <b v="0"/>
    <n v="11"/>
    <b v="1"/>
    <x v="6"/>
    <n v="108"/>
    <n v="44.09"/>
    <x v="1"/>
    <s v="plays"/>
    <x v="283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x v="2833"/>
    <x v="2837"/>
    <b v="0"/>
    <n v="21"/>
    <b v="1"/>
    <x v="6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x v="2834"/>
    <x v="2838"/>
    <b v="0"/>
    <n v="54"/>
    <b v="1"/>
    <x v="6"/>
    <n v="120"/>
    <n v="44.54"/>
    <x v="1"/>
    <s v="plays"/>
    <x v="2838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x v="2835"/>
    <x v="2839"/>
    <b v="0"/>
    <n v="31"/>
    <b v="1"/>
    <x v="6"/>
    <n v="111"/>
    <n v="125.81"/>
    <x v="1"/>
    <s v="plays"/>
    <x v="2839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x v="2836"/>
    <x v="2840"/>
    <b v="0"/>
    <n v="132"/>
    <b v="1"/>
    <x v="6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x v="2837"/>
    <x v="2841"/>
    <b v="0"/>
    <n v="1"/>
    <b v="0"/>
    <x v="6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x v="2838"/>
    <x v="2842"/>
    <b v="0"/>
    <n v="0"/>
    <b v="0"/>
    <x v="6"/>
    <n v="0"/>
    <e v="#DIV/0!"/>
    <x v="1"/>
    <s v="plays"/>
    <x v="2842"/>
    <x v="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x v="2839"/>
    <x v="2843"/>
    <b v="0"/>
    <n v="0"/>
    <b v="0"/>
    <x v="6"/>
    <n v="0"/>
    <e v="#DIV/0!"/>
    <x v="1"/>
    <s v="plays"/>
    <x v="2843"/>
    <x v="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x v="2840"/>
    <x v="2844"/>
    <b v="0"/>
    <n v="1"/>
    <b v="0"/>
    <x v="6"/>
    <n v="5"/>
    <n v="30"/>
    <x v="1"/>
    <s v="plays"/>
    <x v="2844"/>
    <x v="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x v="2841"/>
    <x v="2845"/>
    <b v="0"/>
    <n v="39"/>
    <b v="0"/>
    <x v="6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x v="2842"/>
    <x v="2846"/>
    <b v="0"/>
    <n v="0"/>
    <b v="0"/>
    <x v="6"/>
    <n v="0"/>
    <e v="#DIV/0!"/>
    <x v="1"/>
    <s v="plays"/>
    <x v="2846"/>
    <x v="0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x v="2843"/>
    <x v="2847"/>
    <b v="0"/>
    <n v="0"/>
    <b v="0"/>
    <x v="6"/>
    <n v="0"/>
    <e v="#DIV/0!"/>
    <x v="1"/>
    <s v="plays"/>
    <x v="2847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x v="2844"/>
    <x v="2848"/>
    <b v="0"/>
    <n v="3"/>
    <b v="0"/>
    <x v="6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x v="2845"/>
    <x v="2849"/>
    <b v="0"/>
    <n v="1"/>
    <b v="0"/>
    <x v="6"/>
    <n v="1"/>
    <n v="5"/>
    <x v="1"/>
    <s v="plays"/>
    <x v="2849"/>
    <x v="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x v="2846"/>
    <x v="2850"/>
    <b v="0"/>
    <n v="13"/>
    <b v="0"/>
    <x v="6"/>
    <n v="4"/>
    <n v="23.92"/>
    <x v="1"/>
    <s v="plays"/>
    <x v="2850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x v="2847"/>
    <x v="2851"/>
    <b v="0"/>
    <n v="0"/>
    <b v="0"/>
    <x v="6"/>
    <n v="0"/>
    <e v="#DIV/0!"/>
    <x v="1"/>
    <s v="plays"/>
    <x v="2851"/>
    <x v="0"/>
  </r>
  <r>
    <n v="2852"/>
    <s v="Freedom Train"/>
    <s v="Just one time back to the past on the Freedom Train will open your eyes and your lives will never ever be the same!"/>
    <x v="10"/>
    <x v="483"/>
    <x v="2"/>
    <s v="US"/>
    <s v="USD"/>
    <x v="2848"/>
    <x v="2852"/>
    <b v="0"/>
    <n v="6"/>
    <b v="0"/>
    <x v="6"/>
    <n v="2"/>
    <n v="15.83"/>
    <x v="1"/>
    <s v="plays"/>
    <x v="2852"/>
    <x v="0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x v="2849"/>
    <x v="2853"/>
    <b v="0"/>
    <n v="0"/>
    <b v="0"/>
    <x v="6"/>
    <n v="0"/>
    <e v="#DIV/0!"/>
    <x v="1"/>
    <s v="plays"/>
    <x v="2853"/>
    <x v="0"/>
  </r>
  <r>
    <n v="2854"/>
    <s v="Ultimate Political Selfie!"/>
    <s v="Almost Random Theatre's play about a candidate - with no policies - who is seeking election in May 2015"/>
    <x v="28"/>
    <x v="1926"/>
    <x v="2"/>
    <s v="GB"/>
    <s v="GBP"/>
    <x v="2850"/>
    <x v="2854"/>
    <b v="0"/>
    <n v="14"/>
    <b v="0"/>
    <x v="6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x v="2851"/>
    <x v="2855"/>
    <b v="0"/>
    <n v="5"/>
    <b v="0"/>
    <x v="6"/>
    <n v="50"/>
    <n v="60"/>
    <x v="1"/>
    <s v="plays"/>
    <x v="2855"/>
    <x v="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x v="2852"/>
    <x v="2856"/>
    <b v="0"/>
    <n v="6"/>
    <b v="0"/>
    <x v="6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x v="2853"/>
    <x v="2857"/>
    <b v="0"/>
    <n v="15"/>
    <b v="0"/>
    <x v="6"/>
    <n v="20"/>
    <n v="500"/>
    <x v="1"/>
    <s v="plays"/>
    <x v="2857"/>
    <x v="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x v="2854"/>
    <x v="2858"/>
    <b v="0"/>
    <n v="0"/>
    <b v="0"/>
    <x v="6"/>
    <n v="0"/>
    <e v="#DIV/0!"/>
    <x v="1"/>
    <s v="plays"/>
    <x v="2858"/>
    <x v="0"/>
  </r>
  <r>
    <n v="2859"/>
    <s v="Grover Theatre Company (GTC)"/>
    <s v="A theatre company that will create works to inspire young people and get everyone involved."/>
    <x v="13"/>
    <x v="428"/>
    <x v="2"/>
    <s v="AU"/>
    <s v="AUD"/>
    <x v="2855"/>
    <x v="2859"/>
    <b v="0"/>
    <n v="1"/>
    <b v="0"/>
    <x v="6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x v="2856"/>
    <x v="2860"/>
    <b v="0"/>
    <n v="9"/>
    <b v="0"/>
    <x v="6"/>
    <n v="7"/>
    <n v="29.56"/>
    <x v="1"/>
    <s v="plays"/>
    <x v="2860"/>
    <x v="0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x v="2857"/>
    <x v="2861"/>
    <b v="0"/>
    <n v="3"/>
    <b v="0"/>
    <x v="6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x v="2858"/>
    <x v="2862"/>
    <b v="0"/>
    <n v="3"/>
    <b v="0"/>
    <x v="6"/>
    <n v="0"/>
    <n v="18.329999999999998"/>
    <x v="1"/>
    <s v="plays"/>
    <x v="2862"/>
    <x v="0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x v="2859"/>
    <x v="2863"/>
    <b v="0"/>
    <n v="1"/>
    <b v="0"/>
    <x v="6"/>
    <n v="0"/>
    <n v="20"/>
    <x v="1"/>
    <s v="plays"/>
    <x v="2863"/>
    <x v="0"/>
  </r>
  <r>
    <n v="2864"/>
    <s v="'Haunting Julia' by Alan Ayckbourn"/>
    <s v="Accessible, original theatre for all!"/>
    <x v="30"/>
    <x v="130"/>
    <x v="2"/>
    <s v="GB"/>
    <s v="GBP"/>
    <x v="2860"/>
    <x v="2864"/>
    <b v="0"/>
    <n v="3"/>
    <b v="0"/>
    <x v="6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x v="2861"/>
    <x v="2865"/>
    <b v="0"/>
    <n v="0"/>
    <b v="0"/>
    <x v="6"/>
    <n v="0"/>
    <e v="#DIV/0!"/>
    <x v="1"/>
    <s v="plays"/>
    <x v="2865"/>
    <x v="0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x v="2862"/>
    <x v="2866"/>
    <b v="0"/>
    <n v="2"/>
    <b v="0"/>
    <x v="6"/>
    <n v="1"/>
    <n v="22.5"/>
    <x v="1"/>
    <s v="plays"/>
    <x v="2866"/>
    <x v="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x v="2863"/>
    <x v="2867"/>
    <b v="0"/>
    <n v="10"/>
    <b v="0"/>
    <x v="6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x v="2864"/>
    <x v="2868"/>
    <b v="0"/>
    <n v="60"/>
    <b v="0"/>
    <x v="6"/>
    <n v="42"/>
    <n v="105.03"/>
    <x v="1"/>
    <s v="plays"/>
    <x v="2868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x v="2865"/>
    <x v="2869"/>
    <b v="0"/>
    <n v="5"/>
    <b v="0"/>
    <x v="6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x v="2866"/>
    <x v="2870"/>
    <b v="0"/>
    <n v="9"/>
    <b v="0"/>
    <x v="6"/>
    <n v="15"/>
    <n v="83.33"/>
    <x v="1"/>
    <s v="plays"/>
    <x v="2870"/>
    <x v="0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x v="2867"/>
    <x v="2871"/>
    <b v="0"/>
    <n v="13"/>
    <b v="0"/>
    <x v="6"/>
    <n v="5"/>
    <n v="35.92"/>
    <x v="1"/>
    <s v="plays"/>
    <x v="2871"/>
    <x v="0"/>
  </r>
  <r>
    <n v="2872"/>
    <s v="Loud Arts"/>
    <s v="Local Theatre group in Loudoun County, Virginia. Looking for funds to start producing shows!"/>
    <x v="9"/>
    <x v="117"/>
    <x v="2"/>
    <s v="US"/>
    <s v="USD"/>
    <x v="2868"/>
    <x v="2872"/>
    <b v="0"/>
    <n v="0"/>
    <b v="0"/>
    <x v="6"/>
    <n v="0"/>
    <e v="#DIV/0!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x v="2869"/>
    <x v="2873"/>
    <b v="0"/>
    <n v="8"/>
    <b v="0"/>
    <x v="6"/>
    <n v="38"/>
    <n v="119.13"/>
    <x v="1"/>
    <s v="plays"/>
    <x v="2873"/>
    <x v="0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x v="2870"/>
    <x v="2874"/>
    <b v="0"/>
    <n v="3"/>
    <b v="0"/>
    <x v="6"/>
    <n v="5"/>
    <n v="90.33"/>
    <x v="1"/>
    <s v="plays"/>
    <x v="2874"/>
    <x v="0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x v="2871"/>
    <x v="2875"/>
    <b v="0"/>
    <n v="3"/>
    <b v="0"/>
    <x v="6"/>
    <n v="0"/>
    <n v="2.33"/>
    <x v="1"/>
    <s v="plays"/>
    <x v="2875"/>
    <x v="0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x v="2872"/>
    <x v="2876"/>
    <b v="0"/>
    <n v="0"/>
    <b v="0"/>
    <x v="6"/>
    <n v="0"/>
    <e v="#DIV/0!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x v="2873"/>
    <x v="2877"/>
    <b v="0"/>
    <n v="6"/>
    <b v="0"/>
    <x v="6"/>
    <n v="11"/>
    <n v="108.33"/>
    <x v="1"/>
    <s v="plays"/>
    <x v="2877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x v="2874"/>
    <x v="2878"/>
    <b v="0"/>
    <n v="4"/>
    <b v="0"/>
    <x v="6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x v="2875"/>
    <x v="2879"/>
    <b v="0"/>
    <n v="1"/>
    <b v="0"/>
    <x v="6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x v="2876"/>
    <x v="2880"/>
    <b v="0"/>
    <n v="29"/>
    <b v="0"/>
    <x v="6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x v="2877"/>
    <x v="2881"/>
    <b v="0"/>
    <n v="0"/>
    <b v="0"/>
    <x v="6"/>
    <n v="0"/>
    <e v="#DIV/0!"/>
    <x v="1"/>
    <s v="plays"/>
    <x v="2881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x v="2878"/>
    <x v="2882"/>
    <b v="0"/>
    <n v="4"/>
    <b v="0"/>
    <x v="6"/>
    <n v="34"/>
    <n v="63"/>
    <x v="1"/>
    <s v="plays"/>
    <x v="2882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x v="2879"/>
    <x v="2883"/>
    <b v="0"/>
    <n v="5"/>
    <b v="0"/>
    <x v="6"/>
    <n v="19"/>
    <n v="381.6"/>
    <x v="1"/>
    <s v="plays"/>
    <x v="2883"/>
    <x v="0"/>
  </r>
  <r>
    <n v="2884"/>
    <s v="The Lizard King, a play by Jay Jeff Jones"/>
    <s v="Come explore the dream world of Jim Morrison, rock singer, mystic, poet, shaman."/>
    <x v="101"/>
    <x v="1935"/>
    <x v="2"/>
    <s v="US"/>
    <s v="USD"/>
    <x v="2880"/>
    <x v="2884"/>
    <b v="0"/>
    <n v="4"/>
    <b v="0"/>
    <x v="6"/>
    <n v="0"/>
    <n v="46.25"/>
    <x v="1"/>
    <s v="plays"/>
    <x v="2884"/>
    <x v="0"/>
  </r>
  <r>
    <n v="2885"/>
    <s v="The Wedding"/>
    <s v="An historic and proud work of Polish nationalistic literature performed on stage."/>
    <x v="44"/>
    <x v="176"/>
    <x v="2"/>
    <s v="US"/>
    <s v="USD"/>
    <x v="2881"/>
    <x v="2885"/>
    <b v="0"/>
    <n v="5"/>
    <b v="0"/>
    <x v="6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x v="2882"/>
    <x v="2886"/>
    <b v="0"/>
    <n v="1"/>
    <b v="0"/>
    <x v="6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x v="2883"/>
    <x v="2887"/>
    <b v="0"/>
    <n v="1"/>
    <b v="0"/>
    <x v="6"/>
    <n v="0"/>
    <n v="5"/>
    <x v="1"/>
    <s v="plays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x v="2884"/>
    <x v="2888"/>
    <b v="0"/>
    <n v="0"/>
    <b v="0"/>
    <x v="6"/>
    <n v="0"/>
    <e v="#DIV/0!"/>
    <x v="1"/>
    <s v="plays"/>
    <x v="2888"/>
    <x v="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x v="2885"/>
    <x v="2889"/>
    <b v="0"/>
    <n v="14"/>
    <b v="0"/>
    <x v="6"/>
    <n v="38"/>
    <n v="81.569999999999993"/>
    <x v="1"/>
    <s v="plays"/>
    <x v="2889"/>
    <x v="0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x v="2886"/>
    <x v="2890"/>
    <b v="0"/>
    <n v="3"/>
    <b v="0"/>
    <x v="6"/>
    <n v="1"/>
    <n v="7"/>
    <x v="1"/>
    <s v="plays"/>
    <x v="2890"/>
    <x v="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x v="2887"/>
    <x v="2891"/>
    <b v="0"/>
    <n v="10"/>
    <b v="0"/>
    <x v="6"/>
    <n v="3"/>
    <n v="27.3"/>
    <x v="1"/>
    <s v="plays"/>
    <x v="2891"/>
    <x v="0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x v="2888"/>
    <x v="2892"/>
    <b v="0"/>
    <n v="17"/>
    <b v="0"/>
    <x v="6"/>
    <n v="9"/>
    <n v="29.41"/>
    <x v="1"/>
    <s v="plays"/>
    <x v="2892"/>
    <x v="0"/>
  </r>
  <r>
    <n v="2893"/>
    <s v="REDISCOVERING KIA THE PLAY"/>
    <s v="Fundraising for REDISCOVERING KIA THE PLAY"/>
    <x v="10"/>
    <x v="379"/>
    <x v="2"/>
    <s v="US"/>
    <s v="USD"/>
    <x v="2889"/>
    <x v="2893"/>
    <b v="0"/>
    <n v="2"/>
    <b v="0"/>
    <x v="6"/>
    <n v="1"/>
    <n v="12.5"/>
    <x v="1"/>
    <s v="plays"/>
    <x v="2893"/>
    <x v="0"/>
  </r>
  <r>
    <n v="2894"/>
    <s v="How Could You Do This To Me (The Stage Play)"/>
    <s v="This Is A Story About A Woman A Man And A Woman"/>
    <x v="63"/>
    <x v="117"/>
    <x v="2"/>
    <s v="US"/>
    <s v="USD"/>
    <x v="2890"/>
    <x v="2894"/>
    <b v="0"/>
    <n v="0"/>
    <b v="0"/>
    <x v="6"/>
    <n v="0"/>
    <e v="#DIV/0!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x v="2891"/>
    <x v="2895"/>
    <b v="0"/>
    <n v="4"/>
    <b v="0"/>
    <x v="6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x v="2892"/>
    <x v="2896"/>
    <b v="0"/>
    <n v="12"/>
    <b v="0"/>
    <x v="6"/>
    <n v="21"/>
    <n v="52.08"/>
    <x v="1"/>
    <s v="plays"/>
    <x v="2896"/>
    <x v="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x v="2893"/>
    <x v="2897"/>
    <b v="0"/>
    <n v="3"/>
    <b v="0"/>
    <x v="6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x v="2894"/>
    <x v="2898"/>
    <b v="0"/>
    <n v="12"/>
    <b v="0"/>
    <x v="6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x v="2895"/>
    <x v="2899"/>
    <b v="0"/>
    <n v="0"/>
    <b v="0"/>
    <x v="6"/>
    <n v="0"/>
    <e v="#DIV/0!"/>
    <x v="1"/>
    <s v="plays"/>
    <x v="2899"/>
    <x v="0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x v="2896"/>
    <x v="2900"/>
    <b v="0"/>
    <n v="7"/>
    <b v="0"/>
    <x v="6"/>
    <n v="62"/>
    <n v="486.43"/>
    <x v="1"/>
    <s v="plays"/>
    <x v="2900"/>
    <x v="0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x v="2897"/>
    <x v="2901"/>
    <b v="0"/>
    <n v="2"/>
    <b v="0"/>
    <x v="6"/>
    <n v="1"/>
    <n v="3"/>
    <x v="1"/>
    <s v="plays"/>
    <x v="2901"/>
    <x v="0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x v="2898"/>
    <x v="2902"/>
    <b v="0"/>
    <n v="1"/>
    <b v="0"/>
    <x v="6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x v="2899"/>
    <x v="2903"/>
    <b v="0"/>
    <n v="4"/>
    <b v="0"/>
    <x v="6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x v="2900"/>
    <x v="2904"/>
    <b v="0"/>
    <n v="4"/>
    <b v="0"/>
    <x v="6"/>
    <n v="5"/>
    <n v="18.75"/>
    <x v="1"/>
    <s v="plays"/>
    <x v="2904"/>
    <x v="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x v="2901"/>
    <x v="2905"/>
    <b v="0"/>
    <n v="17"/>
    <b v="0"/>
    <x v="6"/>
    <n v="18"/>
    <n v="36.590000000000003"/>
    <x v="1"/>
    <s v="plays"/>
    <x v="2905"/>
    <x v="0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x v="2902"/>
    <x v="2906"/>
    <b v="0"/>
    <n v="7"/>
    <b v="0"/>
    <x v="6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x v="2903"/>
    <x v="2907"/>
    <b v="0"/>
    <n v="2"/>
    <b v="0"/>
    <x v="6"/>
    <n v="0"/>
    <n v="1"/>
    <x v="1"/>
    <s v="plays"/>
    <x v="290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x v="2904"/>
    <x v="2908"/>
    <b v="0"/>
    <n v="5"/>
    <b v="0"/>
    <x v="6"/>
    <n v="3"/>
    <n v="52.8"/>
    <x v="1"/>
    <s v="plays"/>
    <x v="2908"/>
    <x v="0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x v="2905"/>
    <x v="2909"/>
    <b v="0"/>
    <n v="1"/>
    <b v="0"/>
    <x v="6"/>
    <n v="0"/>
    <n v="20"/>
    <x v="1"/>
    <s v="plays"/>
    <x v="2909"/>
    <x v="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x v="2906"/>
    <x v="2910"/>
    <b v="0"/>
    <n v="1"/>
    <b v="0"/>
    <x v="6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x v="2907"/>
    <x v="2911"/>
    <b v="0"/>
    <n v="14"/>
    <b v="0"/>
    <x v="6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x v="2908"/>
    <x v="2912"/>
    <b v="0"/>
    <n v="26"/>
    <b v="0"/>
    <x v="6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x v="2909"/>
    <x v="2913"/>
    <b v="0"/>
    <n v="2"/>
    <b v="0"/>
    <x v="6"/>
    <n v="0"/>
    <n v="1"/>
    <x v="1"/>
    <s v="plays"/>
    <x v="2913"/>
    <x v="0"/>
  </r>
  <r>
    <n v="2914"/>
    <s v="Hercules the Panto"/>
    <s v="Hercules must complete four challenges in order to meet the father he never knew"/>
    <x v="31"/>
    <x v="116"/>
    <x v="2"/>
    <s v="GB"/>
    <s v="GBP"/>
    <x v="2910"/>
    <x v="2914"/>
    <b v="0"/>
    <n v="1"/>
    <b v="0"/>
    <x v="6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x v="2911"/>
    <x v="2915"/>
    <b v="0"/>
    <n v="3"/>
    <b v="0"/>
    <x v="6"/>
    <n v="61"/>
    <n v="203.67"/>
    <x v="1"/>
    <s v="plays"/>
    <x v="2915"/>
    <x v="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x v="2912"/>
    <x v="2916"/>
    <b v="0"/>
    <n v="7"/>
    <b v="0"/>
    <x v="6"/>
    <n v="8"/>
    <n v="20.71"/>
    <x v="1"/>
    <s v="plays"/>
    <x v="2916"/>
    <x v="0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x v="2913"/>
    <x v="2917"/>
    <b v="0"/>
    <n v="9"/>
    <b v="0"/>
    <x v="6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x v="2914"/>
    <x v="2918"/>
    <b v="0"/>
    <n v="20"/>
    <b v="0"/>
    <x v="6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x v="20"/>
    <x v="152"/>
    <x v="2"/>
    <s v="US"/>
    <s v="USD"/>
    <x v="2915"/>
    <x v="2919"/>
    <b v="0"/>
    <n v="6"/>
    <b v="0"/>
    <x v="6"/>
    <n v="9"/>
    <n v="8.5"/>
    <x v="1"/>
    <s v="plays"/>
    <x v="2919"/>
    <x v="0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x v="2916"/>
    <x v="2920"/>
    <b v="0"/>
    <n v="13"/>
    <b v="0"/>
    <x v="6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x v="2917"/>
    <x v="2921"/>
    <b v="0"/>
    <n v="3"/>
    <b v="1"/>
    <x v="40"/>
    <n v="129"/>
    <n v="43"/>
    <x v="1"/>
    <s v="musical"/>
    <x v="2921"/>
    <x v="1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x v="2918"/>
    <x v="2922"/>
    <b v="0"/>
    <n v="6"/>
    <b v="1"/>
    <x v="40"/>
    <n v="100"/>
    <n v="83.33"/>
    <x v="1"/>
    <s v="musical"/>
    <x v="2922"/>
    <x v="2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x v="2919"/>
    <x v="2923"/>
    <b v="0"/>
    <n v="10"/>
    <b v="1"/>
    <x v="40"/>
    <n v="100"/>
    <n v="30"/>
    <x v="1"/>
    <s v="musical"/>
    <x v="2923"/>
    <x v="2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x v="2920"/>
    <x v="2924"/>
    <b v="0"/>
    <n v="147"/>
    <b v="1"/>
    <x v="40"/>
    <n v="103"/>
    <n v="175.51"/>
    <x v="1"/>
    <s v="musical"/>
    <x v="2924"/>
    <x v="2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x v="2921"/>
    <x v="2925"/>
    <b v="0"/>
    <n v="199"/>
    <b v="1"/>
    <x v="40"/>
    <n v="102"/>
    <n v="231.66"/>
    <x v="1"/>
    <s v="musical"/>
    <x v="2925"/>
    <x v="1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x v="2922"/>
    <x v="2926"/>
    <b v="0"/>
    <n v="50"/>
    <b v="1"/>
    <x v="40"/>
    <n v="125"/>
    <n v="75"/>
    <x v="1"/>
    <s v="musical"/>
    <x v="2926"/>
    <x v="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x v="2923"/>
    <x v="2927"/>
    <b v="0"/>
    <n v="21"/>
    <b v="1"/>
    <x v="40"/>
    <n v="131"/>
    <n v="112.14"/>
    <x v="1"/>
    <s v="musical"/>
    <x v="2927"/>
    <x v="1"/>
  </r>
  <r>
    <n v="2928"/>
    <s v="Music Theatre of Idaho Presents &quot;A Year with Frog and Toad"/>
    <s v="This is a touring production for schools in the Treasure Valley!"/>
    <x v="28"/>
    <x v="325"/>
    <x v="0"/>
    <s v="US"/>
    <s v="USD"/>
    <x v="2924"/>
    <x v="2928"/>
    <b v="0"/>
    <n v="24"/>
    <b v="1"/>
    <x v="40"/>
    <n v="100"/>
    <n v="41.67"/>
    <x v="1"/>
    <s v="musical"/>
    <x v="2928"/>
    <x v="3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x v="2925"/>
    <x v="2929"/>
    <b v="0"/>
    <n v="32"/>
    <b v="1"/>
    <x v="40"/>
    <n v="102"/>
    <n v="255.17"/>
    <x v="1"/>
    <s v="musical"/>
    <x v="2929"/>
    <x v="1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x v="2926"/>
    <x v="2930"/>
    <b v="0"/>
    <n v="62"/>
    <b v="1"/>
    <x v="40"/>
    <n v="101"/>
    <n v="162.77000000000001"/>
    <x v="1"/>
    <s v="musical"/>
    <x v="2930"/>
    <x v="2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x v="2927"/>
    <x v="2931"/>
    <b v="0"/>
    <n v="9"/>
    <b v="1"/>
    <x v="40"/>
    <n v="106"/>
    <n v="88.33"/>
    <x v="1"/>
    <s v="musical"/>
    <x v="2931"/>
    <x v="1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x v="2928"/>
    <x v="2932"/>
    <b v="0"/>
    <n v="38"/>
    <b v="1"/>
    <x v="40"/>
    <n v="105"/>
    <n v="85.74"/>
    <x v="1"/>
    <s v="musical"/>
    <x v="2932"/>
    <x v="2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x v="2929"/>
    <x v="2933"/>
    <b v="0"/>
    <n v="54"/>
    <b v="1"/>
    <x v="40"/>
    <n v="103"/>
    <n v="47.57"/>
    <x v="1"/>
    <s v="musical"/>
    <x v="2933"/>
    <x v="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x v="2930"/>
    <x v="2934"/>
    <b v="0"/>
    <n v="37"/>
    <b v="1"/>
    <x v="40"/>
    <n v="108"/>
    <n v="72.97"/>
    <x v="1"/>
    <s v="musical"/>
    <x v="2934"/>
    <x v="1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x v="2931"/>
    <x v="2935"/>
    <b v="0"/>
    <n v="39"/>
    <b v="1"/>
    <x v="40"/>
    <n v="101"/>
    <n v="90.54"/>
    <x v="1"/>
    <s v="musical"/>
    <x v="2935"/>
    <x v="3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x v="2932"/>
    <x v="2936"/>
    <b v="0"/>
    <n v="34"/>
    <b v="1"/>
    <x v="40"/>
    <n v="128"/>
    <n v="37.65"/>
    <x v="1"/>
    <s v="musical"/>
    <x v="2936"/>
    <x v="1"/>
  </r>
  <r>
    <n v="2937"/>
    <s v="UCAS"/>
    <s v="UCAS is a new British musical premiering at the Edinburgh Fringe Festival 2014."/>
    <x v="15"/>
    <x v="41"/>
    <x v="0"/>
    <s v="GB"/>
    <s v="GBP"/>
    <x v="2933"/>
    <x v="2937"/>
    <b v="0"/>
    <n v="55"/>
    <b v="1"/>
    <x v="40"/>
    <n v="133"/>
    <n v="36.36"/>
    <x v="1"/>
    <s v="musical"/>
    <x v="2937"/>
    <x v="1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x v="2934"/>
    <x v="2938"/>
    <b v="0"/>
    <n v="32"/>
    <b v="1"/>
    <x v="40"/>
    <n v="101"/>
    <n v="126.72"/>
    <x v="1"/>
    <s v="musical"/>
    <x v="2938"/>
    <x v="1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x v="2935"/>
    <x v="2939"/>
    <b v="0"/>
    <n v="25"/>
    <b v="1"/>
    <x v="40"/>
    <n v="103"/>
    <n v="329.2"/>
    <x v="1"/>
    <s v="musical"/>
    <x v="2939"/>
    <x v="1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x v="2936"/>
    <x v="2940"/>
    <b v="0"/>
    <n v="33"/>
    <b v="1"/>
    <x v="40"/>
    <n v="107"/>
    <n v="81.239999999999995"/>
    <x v="1"/>
    <s v="musical"/>
    <x v="2940"/>
    <x v="1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x v="2937"/>
    <x v="2941"/>
    <b v="0"/>
    <n v="1"/>
    <b v="0"/>
    <x v="38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x v="2938"/>
    <x v="2942"/>
    <b v="0"/>
    <n v="202"/>
    <b v="0"/>
    <x v="38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x v="2939"/>
    <x v="2943"/>
    <b v="0"/>
    <n v="0"/>
    <b v="0"/>
    <x v="38"/>
    <n v="0"/>
    <e v="#DIV/0!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x v="2940"/>
    <x v="2944"/>
    <b v="0"/>
    <n v="1"/>
    <b v="0"/>
    <x v="38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x v="2941"/>
    <x v="2945"/>
    <b v="0"/>
    <n v="0"/>
    <b v="0"/>
    <x v="38"/>
    <n v="0"/>
    <e v="#DIV/0!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x v="2942"/>
    <x v="2946"/>
    <b v="0"/>
    <n v="2"/>
    <b v="0"/>
    <x v="38"/>
    <n v="0"/>
    <n v="1"/>
    <x v="1"/>
    <s v="spaces"/>
    <x v="2946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x v="2943"/>
    <x v="2947"/>
    <b v="0"/>
    <n v="13"/>
    <b v="0"/>
    <x v="38"/>
    <n v="4"/>
    <n v="82.46"/>
    <x v="1"/>
    <s v="spaces"/>
    <x v="2947"/>
    <x v="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x v="2944"/>
    <x v="2948"/>
    <b v="0"/>
    <n v="9"/>
    <b v="0"/>
    <x v="38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x v="2945"/>
    <x v="2949"/>
    <b v="0"/>
    <n v="2"/>
    <b v="0"/>
    <x v="38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x v="2946"/>
    <x v="2950"/>
    <b v="0"/>
    <n v="0"/>
    <b v="0"/>
    <x v="38"/>
    <n v="0"/>
    <e v="#DIV/0!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x v="2947"/>
    <x v="2951"/>
    <b v="0"/>
    <n v="58"/>
    <b v="0"/>
    <x v="38"/>
    <n v="2"/>
    <n v="18.899999999999999"/>
    <x v="1"/>
    <s v="spaces"/>
    <x v="295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x v="2948"/>
    <x v="2952"/>
    <b v="0"/>
    <n v="8"/>
    <b v="0"/>
    <x v="38"/>
    <n v="8"/>
    <n v="200.63"/>
    <x v="1"/>
    <s v="spaces"/>
    <x v="2952"/>
    <x v="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x v="2949"/>
    <x v="2953"/>
    <b v="0"/>
    <n v="3"/>
    <b v="0"/>
    <x v="38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x v="2950"/>
    <x v="2954"/>
    <b v="0"/>
    <n v="0"/>
    <b v="0"/>
    <x v="38"/>
    <n v="0"/>
    <e v="#DIV/0!"/>
    <x v="1"/>
    <s v="spaces"/>
    <x v="2954"/>
    <x v="0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x v="2951"/>
    <x v="2955"/>
    <b v="0"/>
    <n v="11"/>
    <b v="0"/>
    <x v="38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x v="2952"/>
    <x v="2956"/>
    <b v="0"/>
    <n v="20"/>
    <b v="0"/>
    <x v="38"/>
    <n v="17"/>
    <n v="66.099999999999994"/>
    <x v="1"/>
    <s v="spaces"/>
    <x v="2956"/>
    <x v="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x v="2953"/>
    <x v="2957"/>
    <b v="0"/>
    <n v="3"/>
    <b v="0"/>
    <x v="38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x v="2954"/>
    <x v="2958"/>
    <b v="0"/>
    <n v="0"/>
    <b v="0"/>
    <x v="38"/>
    <n v="0"/>
    <e v="#DIV/0!"/>
    <x v="1"/>
    <s v="spaces"/>
    <x v="2958"/>
    <x v="0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x v="2955"/>
    <x v="2959"/>
    <b v="0"/>
    <n v="0"/>
    <b v="0"/>
    <x v="38"/>
    <n v="0"/>
    <e v="#DIV/0!"/>
    <x v="1"/>
    <s v="spaces"/>
    <x v="2959"/>
    <x v="0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x v="2956"/>
    <x v="2960"/>
    <b v="0"/>
    <n v="0"/>
    <b v="0"/>
    <x v="38"/>
    <n v="0"/>
    <e v="#DIV/0!"/>
    <x v="1"/>
    <s v="spaces"/>
    <x v="2960"/>
    <x v="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x v="2957"/>
    <x v="2961"/>
    <b v="0"/>
    <n v="108"/>
    <b v="1"/>
    <x v="6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x v="2958"/>
    <x v="2962"/>
    <b v="0"/>
    <n v="20"/>
    <b v="1"/>
    <x v="6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x v="2959"/>
    <x v="2963"/>
    <b v="0"/>
    <n v="98"/>
    <b v="1"/>
    <x v="6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x v="2960"/>
    <x v="2964"/>
    <b v="0"/>
    <n v="196"/>
    <b v="1"/>
    <x v="6"/>
    <n v="101"/>
    <n v="25.69"/>
    <x v="1"/>
    <s v="plays"/>
    <x v="2964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x v="2961"/>
    <x v="2965"/>
    <b v="0"/>
    <n v="39"/>
    <b v="1"/>
    <x v="6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x v="2962"/>
    <x v="2966"/>
    <b v="0"/>
    <n v="128"/>
    <b v="1"/>
    <x v="6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x v="2963"/>
    <x v="2967"/>
    <b v="0"/>
    <n v="71"/>
    <b v="1"/>
    <x v="6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x v="8"/>
    <x v="1973"/>
    <x v="0"/>
    <s v="US"/>
    <s v="USD"/>
    <x v="2964"/>
    <x v="2968"/>
    <b v="0"/>
    <n v="47"/>
    <b v="1"/>
    <x v="6"/>
    <n v="106"/>
    <n v="78.94"/>
    <x v="1"/>
    <s v="plays"/>
    <x v="2968"/>
    <x v="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x v="2965"/>
    <x v="2969"/>
    <b v="0"/>
    <n v="17"/>
    <b v="1"/>
    <x v="6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x v="2966"/>
    <x v="2970"/>
    <b v="0"/>
    <n v="91"/>
    <b v="1"/>
    <x v="6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x v="2967"/>
    <x v="2971"/>
    <b v="0"/>
    <n v="43"/>
    <b v="1"/>
    <x v="6"/>
    <n v="100"/>
    <n v="74.53"/>
    <x v="1"/>
    <s v="plays"/>
    <x v="2971"/>
    <x v="0"/>
  </r>
  <r>
    <n v="2972"/>
    <s v="A Bad Plan"/>
    <s v="A group of artists. A mythical art piece. A harrowing quest. And some margaritas."/>
    <x v="13"/>
    <x v="1975"/>
    <x v="0"/>
    <s v="US"/>
    <s v="USD"/>
    <x v="2968"/>
    <x v="2972"/>
    <b v="0"/>
    <n v="17"/>
    <b v="1"/>
    <x v="6"/>
    <n v="105"/>
    <n v="123.94"/>
    <x v="1"/>
    <s v="plays"/>
    <x v="2972"/>
    <x v="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x v="2969"/>
    <x v="2973"/>
    <b v="0"/>
    <n v="33"/>
    <b v="1"/>
    <x v="6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x v="2970"/>
    <x v="2974"/>
    <b v="0"/>
    <n v="87"/>
    <b v="1"/>
    <x v="6"/>
    <n v="102"/>
    <n v="58.62"/>
    <x v="1"/>
    <s v="plays"/>
    <x v="2974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x v="2971"/>
    <x v="2975"/>
    <b v="0"/>
    <n v="113"/>
    <b v="1"/>
    <x v="6"/>
    <n v="100"/>
    <n v="70.88"/>
    <x v="1"/>
    <s v="plays"/>
    <x v="2975"/>
    <x v="0"/>
  </r>
  <r>
    <n v="2976"/>
    <s v="Pizza Delique"/>
    <s v="A play that addresses an important social issue, brought to light by members of the UoM Drama Society."/>
    <x v="159"/>
    <x v="678"/>
    <x v="0"/>
    <s v="GB"/>
    <s v="GBP"/>
    <x v="2972"/>
    <x v="2976"/>
    <b v="0"/>
    <n v="14"/>
    <b v="1"/>
    <x v="6"/>
    <n v="171"/>
    <n v="8.57"/>
    <x v="1"/>
    <s v="plays"/>
    <x v="297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x v="2973"/>
    <x v="2977"/>
    <b v="0"/>
    <n v="30"/>
    <b v="1"/>
    <x v="6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x v="2974"/>
    <x v="2978"/>
    <b v="0"/>
    <n v="16"/>
    <b v="1"/>
    <x v="6"/>
    <n v="129"/>
    <n v="60.69"/>
    <x v="1"/>
    <s v="plays"/>
    <x v="2978"/>
    <x v="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x v="2975"/>
    <x v="2979"/>
    <b v="0"/>
    <n v="46"/>
    <b v="1"/>
    <x v="6"/>
    <n v="101"/>
    <n v="110.22"/>
    <x v="1"/>
    <s v="plays"/>
    <x v="2979"/>
    <x v="0"/>
  </r>
  <r>
    <n v="2980"/>
    <s v="INDEPENDENCE NYC"/>
    <s v="1 director, 4 actors, and a whole lotta determination. Help us bring this brilliant story to the heart of NYC!"/>
    <x v="9"/>
    <x v="1980"/>
    <x v="0"/>
    <s v="US"/>
    <s v="USD"/>
    <x v="2976"/>
    <x v="2980"/>
    <b v="0"/>
    <n v="24"/>
    <b v="1"/>
    <x v="6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x v="2977"/>
    <x v="2981"/>
    <b v="1"/>
    <n v="97"/>
    <b v="1"/>
    <x v="38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x v="2978"/>
    <x v="2982"/>
    <b v="1"/>
    <n v="59"/>
    <b v="1"/>
    <x v="38"/>
    <n v="102"/>
    <n v="86.49"/>
    <x v="1"/>
    <s v="spaces"/>
    <x v="2982"/>
    <x v="0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x v="2979"/>
    <x v="2983"/>
    <b v="1"/>
    <n v="1095"/>
    <b v="1"/>
    <x v="38"/>
    <n v="147"/>
    <n v="155.24"/>
    <x v="1"/>
    <s v="spaces"/>
    <x v="2983"/>
    <x v="0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x v="2980"/>
    <x v="2984"/>
    <b v="1"/>
    <n v="218"/>
    <b v="1"/>
    <x v="38"/>
    <n v="100"/>
    <n v="115.08"/>
    <x v="1"/>
    <s v="spaces"/>
    <x v="2984"/>
    <x v="0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x v="2981"/>
    <x v="2985"/>
    <b v="0"/>
    <n v="111"/>
    <b v="1"/>
    <x v="38"/>
    <n v="122"/>
    <n v="109.59"/>
    <x v="1"/>
    <s v="spaces"/>
    <x v="2985"/>
    <x v="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x v="2982"/>
    <x v="2986"/>
    <b v="0"/>
    <n v="56"/>
    <b v="1"/>
    <x v="38"/>
    <n v="106"/>
    <n v="45.21"/>
    <x v="1"/>
    <s v="spaces"/>
    <x v="298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x v="2983"/>
    <x v="2987"/>
    <b v="0"/>
    <n v="265"/>
    <b v="1"/>
    <x v="38"/>
    <n v="110"/>
    <n v="104.15"/>
    <x v="1"/>
    <s v="spaces"/>
    <x v="2987"/>
    <x v="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x v="2984"/>
    <x v="2988"/>
    <b v="0"/>
    <n v="28"/>
    <b v="1"/>
    <x v="38"/>
    <n v="100"/>
    <n v="35.71"/>
    <x v="1"/>
    <s v="spaces"/>
    <x v="2988"/>
    <x v="0"/>
  </r>
  <r>
    <n v="2989"/>
    <s v="Let's Light Up The Gem!"/>
    <s v="Bring the movies back to Bethel, Maine."/>
    <x v="22"/>
    <x v="1987"/>
    <x v="0"/>
    <s v="US"/>
    <s v="USD"/>
    <x v="2985"/>
    <x v="2989"/>
    <b v="0"/>
    <n v="364"/>
    <b v="1"/>
    <x v="38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x v="2986"/>
    <x v="2990"/>
    <b v="0"/>
    <n v="27"/>
    <b v="1"/>
    <x v="38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x v="2987"/>
    <x v="2991"/>
    <b v="0"/>
    <n v="93"/>
    <b v="1"/>
    <x v="38"/>
    <n v="103"/>
    <n v="94.41"/>
    <x v="1"/>
    <s v="spaces"/>
    <x v="2991"/>
    <x v="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x v="2988"/>
    <x v="2992"/>
    <b v="0"/>
    <n v="64"/>
    <b v="1"/>
    <x v="38"/>
    <n v="105"/>
    <n v="48.98"/>
    <x v="1"/>
    <s v="spaces"/>
    <x v="2992"/>
    <x v="0"/>
  </r>
  <r>
    <n v="2993"/>
    <s v="TRUE WEST: Think, Dog! Productions"/>
    <s v="Help us build the Kitchen from Hell!"/>
    <x v="28"/>
    <x v="1141"/>
    <x v="0"/>
    <s v="US"/>
    <s v="USD"/>
    <x v="2989"/>
    <x v="2993"/>
    <b v="0"/>
    <n v="22"/>
    <b v="1"/>
    <x v="38"/>
    <n v="100"/>
    <n v="45.59"/>
    <x v="1"/>
    <s v="spaces"/>
    <x v="2993"/>
    <x v="0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x v="2990"/>
    <x v="2994"/>
    <b v="0"/>
    <n v="59"/>
    <b v="1"/>
    <x v="38"/>
    <n v="458"/>
    <n v="23.28"/>
    <x v="1"/>
    <s v="spaces"/>
    <x v="2994"/>
    <x v="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x v="2991"/>
    <x v="2995"/>
    <b v="0"/>
    <n v="249"/>
    <b v="1"/>
    <x v="38"/>
    <n v="105"/>
    <n v="63.23"/>
    <x v="1"/>
    <s v="spaces"/>
    <x v="2995"/>
    <x v="0"/>
  </r>
  <r>
    <n v="2996"/>
    <s v="Sea Tea Improv's Comedy Theater in Hartford, CT"/>
    <s v="A permanent home for comedy in Connecticut in the heart of downtown Hartford."/>
    <x v="19"/>
    <x v="1992"/>
    <x v="0"/>
    <s v="US"/>
    <s v="USD"/>
    <x v="2992"/>
    <x v="2996"/>
    <b v="0"/>
    <n v="392"/>
    <b v="1"/>
    <x v="38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x v="2993"/>
    <x v="2997"/>
    <b v="0"/>
    <n v="115"/>
    <b v="1"/>
    <x v="38"/>
    <n v="104"/>
    <n v="90.2"/>
    <x v="1"/>
    <s v="spaces"/>
    <x v="2997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x v="2994"/>
    <x v="2998"/>
    <b v="0"/>
    <n v="433"/>
    <b v="1"/>
    <x v="38"/>
    <n v="103"/>
    <n v="118.97"/>
    <x v="1"/>
    <s v="spaces"/>
    <x v="2998"/>
    <x v="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x v="807"/>
    <x v="2999"/>
    <b v="0"/>
    <n v="20"/>
    <b v="1"/>
    <x v="38"/>
    <n v="119"/>
    <n v="80.25"/>
    <x v="1"/>
    <s v="spaces"/>
    <x v="2999"/>
    <x v="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x v="2995"/>
    <x v="3000"/>
    <b v="0"/>
    <n v="8"/>
    <b v="1"/>
    <x v="38"/>
    <n v="100"/>
    <n v="62.5"/>
    <x v="1"/>
    <s v="spaces"/>
    <x v="3000"/>
    <x v="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x v="2996"/>
    <x v="3001"/>
    <b v="0"/>
    <n v="175"/>
    <b v="1"/>
    <x v="38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x v="2997"/>
    <x v="3002"/>
    <b v="0"/>
    <n v="104"/>
    <b v="1"/>
    <x v="38"/>
    <n v="109"/>
    <n v="73.03"/>
    <x v="1"/>
    <s v="spaces"/>
    <x v="3002"/>
    <x v="0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x v="2998"/>
    <x v="3003"/>
    <b v="0"/>
    <n v="17"/>
    <b v="1"/>
    <x v="38"/>
    <n v="101"/>
    <n v="178.53"/>
    <x v="1"/>
    <s v="spaces"/>
    <x v="3003"/>
    <x v="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x v="2999"/>
    <x v="3004"/>
    <b v="0"/>
    <n v="277"/>
    <b v="1"/>
    <x v="38"/>
    <n v="113"/>
    <n v="162.91"/>
    <x v="1"/>
    <s v="spaces"/>
    <x v="3004"/>
    <x v="0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x v="3000"/>
    <x v="3005"/>
    <b v="0"/>
    <n v="118"/>
    <b v="1"/>
    <x v="38"/>
    <n v="120"/>
    <n v="108.24"/>
    <x v="1"/>
    <s v="spaces"/>
    <x v="3005"/>
    <x v="0"/>
  </r>
  <r>
    <n v="3006"/>
    <s v="ONTARIO STREET THEATRE in Port Hope."/>
    <s v="We're an affordable theatre and rental space that can be molded into anything by anyone."/>
    <x v="6"/>
    <x v="1999"/>
    <x v="0"/>
    <s v="CA"/>
    <s v="CAD"/>
    <x v="3001"/>
    <x v="3006"/>
    <b v="0"/>
    <n v="97"/>
    <b v="1"/>
    <x v="38"/>
    <n v="108"/>
    <n v="88.87"/>
    <x v="1"/>
    <s v="spaces"/>
    <x v="3006"/>
    <x v="0"/>
  </r>
  <r>
    <n v="3007"/>
    <s v="Bethlem"/>
    <s v="Consuite for 2015 CoreCon.  An adventure into insanity."/>
    <x v="20"/>
    <x v="1144"/>
    <x v="0"/>
    <s v="US"/>
    <s v="USD"/>
    <x v="3002"/>
    <x v="3007"/>
    <b v="0"/>
    <n v="20"/>
    <b v="1"/>
    <x v="38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x v="3003"/>
    <x v="3008"/>
    <b v="0"/>
    <n v="26"/>
    <b v="1"/>
    <x v="38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x v="3004"/>
    <x v="3009"/>
    <b v="0"/>
    <n v="128"/>
    <b v="1"/>
    <x v="38"/>
    <n v="120"/>
    <n v="233.9"/>
    <x v="1"/>
    <s v="spaces"/>
    <x v="3009"/>
    <x v="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x v="3005"/>
    <x v="3010"/>
    <b v="0"/>
    <n v="15"/>
    <b v="1"/>
    <x v="38"/>
    <n v="158"/>
    <n v="158"/>
    <x v="1"/>
    <s v="spaces"/>
    <x v="3010"/>
    <x v="0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x v="3006"/>
    <x v="3011"/>
    <b v="0"/>
    <n v="25"/>
    <b v="1"/>
    <x v="38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x v="3007"/>
    <x v="3012"/>
    <b v="0"/>
    <n v="55"/>
    <b v="1"/>
    <x v="38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x v="3008"/>
    <x v="3013"/>
    <b v="0"/>
    <n v="107"/>
    <b v="1"/>
    <x v="38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x v="3009"/>
    <x v="3014"/>
    <b v="0"/>
    <n v="557"/>
    <b v="1"/>
    <x v="38"/>
    <n v="113"/>
    <n v="50.76"/>
    <x v="1"/>
    <s v="spaces"/>
    <x v="3014"/>
    <x v="0"/>
  </r>
  <r>
    <n v="3015"/>
    <s v="A Sign for 34 West"/>
    <s v="We're turning an old yogurt shop into a live theater in downtown Charleston.   Please help us hang our sign!"/>
    <x v="104"/>
    <x v="2005"/>
    <x v="0"/>
    <s v="US"/>
    <s v="USD"/>
    <x v="3010"/>
    <x v="3015"/>
    <b v="0"/>
    <n v="40"/>
    <b v="1"/>
    <x v="38"/>
    <n v="103"/>
    <n v="87.7"/>
    <x v="1"/>
    <s v="spaces"/>
    <x v="3015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x v="3011"/>
    <x v="3016"/>
    <b v="0"/>
    <n v="36"/>
    <b v="1"/>
    <x v="38"/>
    <n v="103"/>
    <n v="242.28"/>
    <x v="1"/>
    <s v="spaces"/>
    <x v="3016"/>
    <x v="0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x v="3012"/>
    <x v="3017"/>
    <b v="0"/>
    <n v="159"/>
    <b v="1"/>
    <x v="38"/>
    <n v="106"/>
    <n v="146.44999999999999"/>
    <x v="1"/>
    <s v="spaces"/>
    <x v="3017"/>
    <x v="0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x v="3013"/>
    <x v="3018"/>
    <b v="0"/>
    <n v="41"/>
    <b v="1"/>
    <x v="38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x v="3014"/>
    <x v="3019"/>
    <b v="0"/>
    <n v="226"/>
    <b v="1"/>
    <x v="38"/>
    <n v="121"/>
    <n v="80.459999999999994"/>
    <x v="1"/>
    <s v="spaces"/>
    <x v="3019"/>
    <x v="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x v="3015"/>
    <x v="3020"/>
    <b v="0"/>
    <n v="30"/>
    <b v="1"/>
    <x v="38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x v="3016"/>
    <x v="3021"/>
    <b v="0"/>
    <n v="103"/>
    <b v="1"/>
    <x v="38"/>
    <n v="116"/>
    <n v="50.69"/>
    <x v="1"/>
    <s v="spaces"/>
    <x v="3021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x v="3017"/>
    <x v="3022"/>
    <b v="0"/>
    <n v="62"/>
    <b v="1"/>
    <x v="38"/>
    <n v="101"/>
    <n v="162.71"/>
    <x v="1"/>
    <s v="spaces"/>
    <x v="3022"/>
    <x v="0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x v="3018"/>
    <x v="3023"/>
    <b v="0"/>
    <n v="6"/>
    <b v="1"/>
    <x v="38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x v="3019"/>
    <x v="3024"/>
    <b v="0"/>
    <n v="182"/>
    <b v="1"/>
    <x v="38"/>
    <n v="246"/>
    <n v="67.7"/>
    <x v="1"/>
    <s v="spaces"/>
    <x v="3024"/>
    <x v="0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x v="3020"/>
    <x v="3025"/>
    <b v="0"/>
    <n v="145"/>
    <b v="1"/>
    <x v="38"/>
    <n v="302"/>
    <n v="52.1"/>
    <x v="1"/>
    <s v="spaces"/>
    <x v="3025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x v="3021"/>
    <x v="3026"/>
    <b v="0"/>
    <n v="25"/>
    <b v="1"/>
    <x v="38"/>
    <n v="143"/>
    <n v="51.6"/>
    <x v="1"/>
    <s v="spaces"/>
    <x v="3026"/>
    <x v="0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x v="3022"/>
    <x v="3027"/>
    <b v="0"/>
    <n v="320"/>
    <b v="1"/>
    <x v="38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x v="10"/>
    <x v="2018"/>
    <x v="0"/>
    <s v="US"/>
    <s v="USD"/>
    <x v="3023"/>
    <x v="3028"/>
    <b v="0"/>
    <n v="99"/>
    <b v="1"/>
    <x v="38"/>
    <n v="168"/>
    <n v="84.86"/>
    <x v="1"/>
    <s v="spaces"/>
    <x v="3028"/>
    <x v="0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x v="3024"/>
    <x v="3029"/>
    <b v="0"/>
    <n v="348"/>
    <b v="1"/>
    <x v="38"/>
    <n v="110"/>
    <n v="94.55"/>
    <x v="1"/>
    <s v="spaces"/>
    <x v="3029"/>
    <x v="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x v="3025"/>
    <x v="3030"/>
    <b v="0"/>
    <n v="41"/>
    <b v="1"/>
    <x v="38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x v="3026"/>
    <x v="3031"/>
    <b v="0"/>
    <n v="29"/>
    <b v="1"/>
    <x v="38"/>
    <n v="100"/>
    <n v="51.72"/>
    <x v="1"/>
    <s v="spaces"/>
    <x v="3031"/>
    <x v="0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x v="3027"/>
    <x v="3032"/>
    <b v="0"/>
    <n v="25"/>
    <b v="1"/>
    <x v="38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x v="3028"/>
    <x v="3033"/>
    <b v="0"/>
    <n v="23"/>
    <b v="1"/>
    <x v="38"/>
    <n v="147"/>
    <n v="191.13"/>
    <x v="1"/>
    <s v="spaces"/>
    <x v="3033"/>
    <x v="0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x v="3029"/>
    <x v="3034"/>
    <b v="0"/>
    <n v="1260"/>
    <b v="1"/>
    <x v="38"/>
    <n v="113"/>
    <n v="89.31"/>
    <x v="1"/>
    <s v="spaces"/>
    <x v="3034"/>
    <x v="0"/>
  </r>
  <r>
    <n v="3035"/>
    <s v="The Coalition Theater"/>
    <s v="Help create a permanent home for live comedy shows and classes in Downtown RVA."/>
    <x v="31"/>
    <x v="2023"/>
    <x v="0"/>
    <s v="US"/>
    <s v="USD"/>
    <x v="3030"/>
    <x v="3035"/>
    <b v="0"/>
    <n v="307"/>
    <b v="1"/>
    <x v="38"/>
    <n v="109"/>
    <n v="88.59"/>
    <x v="1"/>
    <s v="spaces"/>
    <x v="3035"/>
    <x v="0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x v="3031"/>
    <x v="3036"/>
    <b v="0"/>
    <n v="329"/>
    <b v="1"/>
    <x v="38"/>
    <n v="127"/>
    <n v="96.3"/>
    <x v="1"/>
    <s v="spaces"/>
    <x v="30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x v="3032"/>
    <x v="3037"/>
    <b v="0"/>
    <n v="32"/>
    <b v="1"/>
    <x v="38"/>
    <n v="213"/>
    <n v="33.31"/>
    <x v="1"/>
    <s v="spaces"/>
    <x v="3037"/>
    <x v="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x v="3033"/>
    <x v="3038"/>
    <b v="0"/>
    <n v="27"/>
    <b v="1"/>
    <x v="38"/>
    <n v="101"/>
    <n v="37.22"/>
    <x v="1"/>
    <s v="spaces"/>
    <x v="3038"/>
    <x v="0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x v="3034"/>
    <x v="3039"/>
    <b v="0"/>
    <n v="236"/>
    <b v="1"/>
    <x v="38"/>
    <n v="109"/>
    <n v="92.13"/>
    <x v="1"/>
    <s v="spaces"/>
    <x v="3039"/>
    <x v="0"/>
  </r>
  <r>
    <n v="3040"/>
    <s v="Jayhawk Makeover"/>
    <s v="48 hours of deck screws, dry wall, hard hats and needed renovation to help the Jayhawk rise from the ashes."/>
    <x v="9"/>
    <x v="2027"/>
    <x v="0"/>
    <s v="US"/>
    <s v="USD"/>
    <x v="3035"/>
    <x v="3040"/>
    <b v="0"/>
    <n v="42"/>
    <b v="1"/>
    <x v="38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x v="386"/>
    <x v="2028"/>
    <x v="0"/>
    <s v="US"/>
    <s v="USD"/>
    <x v="3036"/>
    <x v="3041"/>
    <b v="0"/>
    <n v="95"/>
    <b v="1"/>
    <x v="38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x v="3037"/>
    <x v="3042"/>
    <b v="0"/>
    <n v="37"/>
    <b v="1"/>
    <x v="38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x v="3038"/>
    <x v="3043"/>
    <b v="0"/>
    <n v="128"/>
    <b v="1"/>
    <x v="38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x v="3039"/>
    <x v="3044"/>
    <b v="0"/>
    <n v="156"/>
    <b v="1"/>
    <x v="38"/>
    <n v="109"/>
    <n v="84.11"/>
    <x v="1"/>
    <s v="spaces"/>
    <x v="3044"/>
    <x v="0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x v="3040"/>
    <x v="3045"/>
    <b v="0"/>
    <n v="64"/>
    <b v="1"/>
    <x v="38"/>
    <n v="133"/>
    <n v="82.94"/>
    <x v="1"/>
    <s v="spaces"/>
    <x v="304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x v="3041"/>
    <x v="3046"/>
    <b v="0"/>
    <n v="58"/>
    <b v="1"/>
    <x v="38"/>
    <n v="191"/>
    <n v="259.95"/>
    <x v="1"/>
    <s v="spaces"/>
    <x v="3046"/>
    <x v="0"/>
  </r>
  <r>
    <n v="3047"/>
    <s v="Acting V Senior Showcase"/>
    <s v="Hi! We're the Graduating Seniors Acting V Seniors at Temple University! Welcome to our Kick starter Page!"/>
    <x v="2"/>
    <x v="2033"/>
    <x v="0"/>
    <s v="US"/>
    <s v="USD"/>
    <x v="3042"/>
    <x v="3047"/>
    <b v="0"/>
    <n v="20"/>
    <b v="1"/>
    <x v="38"/>
    <n v="149"/>
    <n v="37.25"/>
    <x v="1"/>
    <s v="spaces"/>
    <x v="3047"/>
    <x v="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x v="3043"/>
    <x v="3048"/>
    <b v="0"/>
    <n v="47"/>
    <b v="1"/>
    <x v="38"/>
    <n v="166"/>
    <n v="177.02"/>
    <x v="1"/>
    <s v="spaces"/>
    <x v="304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x v="3044"/>
    <x v="3049"/>
    <b v="0"/>
    <n v="54"/>
    <b v="1"/>
    <x v="38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x v="20"/>
    <x v="69"/>
    <x v="0"/>
    <s v="US"/>
    <s v="USD"/>
    <x v="3045"/>
    <x v="3050"/>
    <b v="0"/>
    <n v="9"/>
    <b v="1"/>
    <x v="38"/>
    <n v="106"/>
    <n v="70.67"/>
    <x v="1"/>
    <s v="spaces"/>
    <x v="3050"/>
    <x v="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x v="3046"/>
    <x v="3051"/>
    <b v="1"/>
    <n v="35"/>
    <b v="0"/>
    <x v="38"/>
    <n v="24"/>
    <n v="23.63"/>
    <x v="1"/>
    <s v="spaces"/>
    <x v="3051"/>
    <x v="0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x v="3047"/>
    <x v="3052"/>
    <b v="0"/>
    <n v="2"/>
    <b v="0"/>
    <x v="38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x v="3048"/>
    <x v="3053"/>
    <b v="0"/>
    <n v="3"/>
    <b v="0"/>
    <x v="38"/>
    <n v="0"/>
    <n v="13.33"/>
    <x v="1"/>
    <s v="spaces"/>
    <x v="3053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x v="3049"/>
    <x v="3054"/>
    <b v="0"/>
    <n v="0"/>
    <b v="0"/>
    <x v="38"/>
    <n v="0"/>
    <e v="#DIV/0!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x v="3050"/>
    <x v="3055"/>
    <b v="0"/>
    <n v="1"/>
    <b v="0"/>
    <x v="38"/>
    <n v="0"/>
    <n v="1"/>
    <x v="1"/>
    <s v="spaces"/>
    <x v="3055"/>
    <x v="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x v="3051"/>
    <x v="3056"/>
    <b v="0"/>
    <n v="0"/>
    <b v="0"/>
    <x v="38"/>
    <n v="0"/>
    <e v="#DIV/0!"/>
    <x v="1"/>
    <s v="spaces"/>
    <x v="3056"/>
    <x v="0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x v="3052"/>
    <x v="3057"/>
    <b v="0"/>
    <n v="0"/>
    <b v="0"/>
    <x v="38"/>
    <n v="0"/>
    <e v="#DIV/0!"/>
    <x v="1"/>
    <s v="spaces"/>
    <x v="3057"/>
    <x v="0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x v="3053"/>
    <x v="3058"/>
    <b v="0"/>
    <n v="3"/>
    <b v="0"/>
    <x v="38"/>
    <n v="0"/>
    <n v="1"/>
    <x v="1"/>
    <s v="spaces"/>
    <x v="3058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x v="3054"/>
    <x v="3059"/>
    <b v="0"/>
    <n v="11"/>
    <b v="0"/>
    <x v="38"/>
    <n v="3"/>
    <n v="41"/>
    <x v="1"/>
    <s v="spaces"/>
    <x v="3059"/>
    <x v="0"/>
  </r>
  <r>
    <n v="3060"/>
    <s v="Save the Roxy Theatre in Bremerton WA"/>
    <s v="Save the historic Roxy theatre in Bremerton WA from being repurposed as office space."/>
    <x v="135"/>
    <x v="400"/>
    <x v="2"/>
    <s v="US"/>
    <s v="USD"/>
    <x v="3055"/>
    <x v="3060"/>
    <b v="0"/>
    <n v="6"/>
    <b v="0"/>
    <x v="38"/>
    <n v="0"/>
    <n v="55.83"/>
    <x v="1"/>
    <s v="spaces"/>
    <x v="3060"/>
    <x v="0"/>
  </r>
  <r>
    <n v="3061"/>
    <s v="Help Save Parkway Cinemas!"/>
    <s v="Save a historic Local theater."/>
    <x v="80"/>
    <x v="117"/>
    <x v="2"/>
    <s v="US"/>
    <s v="USD"/>
    <x v="3056"/>
    <x v="3061"/>
    <b v="0"/>
    <n v="0"/>
    <b v="0"/>
    <x v="38"/>
    <n v="0"/>
    <e v="#DIV/0!"/>
    <x v="1"/>
    <s v="spaces"/>
    <x v="3061"/>
    <x v="0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x v="3057"/>
    <x v="3062"/>
    <b v="0"/>
    <n v="67"/>
    <b v="0"/>
    <x v="38"/>
    <n v="67"/>
    <n v="99.76"/>
    <x v="1"/>
    <s v="spaces"/>
    <x v="3062"/>
    <x v="0"/>
  </r>
  <r>
    <n v="3063"/>
    <s v="Spec Haus"/>
    <s v="Members of the local Miami music scene are putting together a venue/creative space in Kendall!"/>
    <x v="9"/>
    <x v="2038"/>
    <x v="2"/>
    <s v="US"/>
    <s v="USD"/>
    <x v="3058"/>
    <x v="3063"/>
    <b v="0"/>
    <n v="23"/>
    <b v="0"/>
    <x v="38"/>
    <n v="20"/>
    <n v="25.52"/>
    <x v="1"/>
    <s v="spaces"/>
    <x v="3063"/>
    <x v="0"/>
  </r>
  <r>
    <n v="3064"/>
    <s v="Kickstart the Crossroads Community"/>
    <s v="An epicenter for connection, creation and expression of the community."/>
    <x v="96"/>
    <x v="2039"/>
    <x v="2"/>
    <s v="US"/>
    <s v="USD"/>
    <x v="3059"/>
    <x v="3064"/>
    <b v="0"/>
    <n v="72"/>
    <b v="0"/>
    <x v="38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x v="3060"/>
    <x v="3065"/>
    <b v="0"/>
    <n v="2"/>
    <b v="0"/>
    <x v="38"/>
    <n v="0"/>
    <n v="5"/>
    <x v="1"/>
    <s v="spaces"/>
    <x v="3065"/>
    <x v="0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x v="3061"/>
    <x v="3066"/>
    <b v="0"/>
    <n v="15"/>
    <b v="0"/>
    <x v="38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x v="3062"/>
    <x v="3067"/>
    <b v="0"/>
    <n v="1"/>
    <b v="0"/>
    <x v="38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x v="3063"/>
    <x v="3068"/>
    <b v="0"/>
    <n v="2"/>
    <b v="0"/>
    <x v="38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x v="3064"/>
    <x v="3069"/>
    <b v="0"/>
    <n v="7"/>
    <b v="0"/>
    <x v="38"/>
    <n v="14"/>
    <n v="20.14"/>
    <x v="1"/>
    <s v="spaces"/>
    <x v="3069"/>
    <x v="0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x v="3065"/>
    <x v="3070"/>
    <b v="0"/>
    <n v="16"/>
    <b v="0"/>
    <x v="38"/>
    <n v="3"/>
    <n v="20.88"/>
    <x v="1"/>
    <s v="spaces"/>
    <x v="3070"/>
    <x v="0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x v="3066"/>
    <x v="3071"/>
    <b v="0"/>
    <n v="117"/>
    <b v="0"/>
    <x v="38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x v="3067"/>
    <x v="3072"/>
    <b v="0"/>
    <n v="2"/>
    <b v="0"/>
    <x v="38"/>
    <n v="0"/>
    <n v="1"/>
    <x v="1"/>
    <s v="spaces"/>
    <x v="3072"/>
    <x v="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x v="3068"/>
    <x v="3073"/>
    <b v="0"/>
    <n v="7"/>
    <b v="0"/>
    <x v="38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x v="3074"/>
    <b v="0"/>
    <n v="3"/>
    <b v="0"/>
    <x v="38"/>
    <n v="0"/>
    <n v="7.33"/>
    <x v="1"/>
    <s v="spaces"/>
    <x v="3074"/>
    <x v="0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x v="3070"/>
    <x v="3075"/>
    <b v="0"/>
    <n v="20"/>
    <b v="0"/>
    <x v="38"/>
    <n v="9"/>
    <n v="64.8"/>
    <x v="1"/>
    <s v="spaces"/>
    <x v="3075"/>
    <x v="0"/>
  </r>
  <r>
    <n v="3076"/>
    <s v="10,000 Hours"/>
    <s v="Helping female comedians get in their 10,000 Hours of practice!"/>
    <x v="3"/>
    <x v="84"/>
    <x v="2"/>
    <s v="US"/>
    <s v="USD"/>
    <x v="3071"/>
    <x v="3076"/>
    <b v="0"/>
    <n v="50"/>
    <b v="0"/>
    <x v="38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x v="3072"/>
    <x v="3077"/>
    <b v="0"/>
    <n v="2"/>
    <b v="0"/>
    <x v="38"/>
    <n v="0"/>
    <n v="52.5"/>
    <x v="1"/>
    <s v="spaces"/>
    <x v="3077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x v="3073"/>
    <x v="3078"/>
    <b v="0"/>
    <n v="3"/>
    <b v="0"/>
    <x v="38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x v="3074"/>
    <x v="3079"/>
    <b v="0"/>
    <n v="27"/>
    <b v="0"/>
    <x v="38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x v="3075"/>
    <x v="3080"/>
    <b v="0"/>
    <n v="7"/>
    <b v="0"/>
    <x v="38"/>
    <n v="0"/>
    <n v="53.71"/>
    <x v="1"/>
    <s v="spaces"/>
    <x v="3080"/>
    <x v="0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x v="3076"/>
    <x v="3081"/>
    <b v="0"/>
    <n v="5"/>
    <b v="0"/>
    <x v="38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x v="3077"/>
    <x v="3082"/>
    <b v="0"/>
    <n v="0"/>
    <b v="0"/>
    <x v="38"/>
    <n v="0"/>
    <e v="#DIV/0!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x v="3078"/>
    <x v="3083"/>
    <b v="0"/>
    <n v="3"/>
    <b v="0"/>
    <x v="38"/>
    <n v="0"/>
    <n v="18.670000000000002"/>
    <x v="1"/>
    <s v="spaces"/>
    <x v="3083"/>
    <x v="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x v="3079"/>
    <x v="3084"/>
    <b v="0"/>
    <n v="6"/>
    <b v="0"/>
    <x v="38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x v="3080"/>
    <x v="3085"/>
    <b v="0"/>
    <n v="9"/>
    <b v="0"/>
    <x v="38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x v="3081"/>
    <x v="3086"/>
    <b v="0"/>
    <n v="3"/>
    <b v="0"/>
    <x v="38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x v="3082"/>
    <x v="3087"/>
    <b v="0"/>
    <n v="2"/>
    <b v="0"/>
    <x v="38"/>
    <n v="1"/>
    <n v="62.5"/>
    <x v="1"/>
    <s v="spaces"/>
    <x v="3087"/>
    <x v="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x v="3083"/>
    <x v="3088"/>
    <b v="0"/>
    <n v="3"/>
    <b v="0"/>
    <x v="38"/>
    <n v="0"/>
    <n v="42"/>
    <x v="1"/>
    <s v="spaces"/>
    <x v="3088"/>
    <x v="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x v="3084"/>
    <x v="3089"/>
    <b v="0"/>
    <n v="45"/>
    <b v="0"/>
    <x v="38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x v="3085"/>
    <x v="3090"/>
    <b v="0"/>
    <n v="9"/>
    <b v="0"/>
    <x v="38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x v="3086"/>
    <x v="3091"/>
    <b v="0"/>
    <n v="9"/>
    <b v="0"/>
    <x v="38"/>
    <n v="16"/>
    <n v="88.44"/>
    <x v="1"/>
    <s v="spaces"/>
    <x v="3091"/>
    <x v="0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x v="3087"/>
    <x v="3092"/>
    <b v="0"/>
    <n v="21"/>
    <b v="0"/>
    <x v="38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x v="2806"/>
    <x v="3093"/>
    <b v="0"/>
    <n v="17"/>
    <b v="0"/>
    <x v="38"/>
    <n v="23"/>
    <n v="53.53"/>
    <x v="1"/>
    <s v="spaces"/>
    <x v="3093"/>
    <x v="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x v="3088"/>
    <x v="3094"/>
    <b v="0"/>
    <n v="1"/>
    <b v="0"/>
    <x v="38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x v="3089"/>
    <x v="3095"/>
    <b v="0"/>
    <n v="1"/>
    <b v="0"/>
    <x v="38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x v="3090"/>
    <x v="3096"/>
    <b v="0"/>
    <n v="14"/>
    <b v="0"/>
    <x v="38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x v="3091"/>
    <x v="3097"/>
    <b v="0"/>
    <n v="42"/>
    <b v="0"/>
    <x v="38"/>
    <n v="17"/>
    <n v="40.83"/>
    <x v="1"/>
    <s v="spaces"/>
    <x v="3097"/>
    <x v="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x v="3092"/>
    <x v="3098"/>
    <b v="0"/>
    <n v="27"/>
    <b v="0"/>
    <x v="38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x v="3093"/>
    <x v="3099"/>
    <b v="0"/>
    <n v="5"/>
    <b v="0"/>
    <x v="38"/>
    <n v="14"/>
    <n v="55.6"/>
    <x v="1"/>
    <s v="spaces"/>
    <x v="3099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x v="3094"/>
    <x v="3100"/>
    <b v="0"/>
    <n v="13"/>
    <b v="0"/>
    <x v="38"/>
    <n v="15"/>
    <n v="140.54"/>
    <x v="1"/>
    <s v="spaces"/>
    <x v="3100"/>
    <x v="0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x v="3095"/>
    <x v="3101"/>
    <b v="0"/>
    <n v="12"/>
    <b v="0"/>
    <x v="38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x v="3096"/>
    <x v="3102"/>
    <b v="0"/>
    <n v="90"/>
    <b v="0"/>
    <x v="38"/>
    <n v="39"/>
    <n v="69.53"/>
    <x v="1"/>
    <s v="spaces"/>
    <x v="3102"/>
    <x v="0"/>
  </r>
  <r>
    <n v="3103"/>
    <s v="Professional Venue for local artists!!"/>
    <s v="Creating a place for local artists to perform, at substantially less cost for them"/>
    <x v="393"/>
    <x v="143"/>
    <x v="2"/>
    <s v="US"/>
    <s v="USD"/>
    <x v="3097"/>
    <x v="3103"/>
    <b v="0"/>
    <n v="2"/>
    <b v="0"/>
    <x v="38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x v="3098"/>
    <x v="3104"/>
    <b v="0"/>
    <n v="5"/>
    <b v="0"/>
    <x v="38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x v="3099"/>
    <x v="3105"/>
    <b v="0"/>
    <n v="31"/>
    <b v="0"/>
    <x v="38"/>
    <n v="42"/>
    <n v="79.87"/>
    <x v="1"/>
    <s v="spaces"/>
    <x v="3105"/>
    <x v="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x v="3100"/>
    <x v="3106"/>
    <b v="0"/>
    <n v="4"/>
    <b v="0"/>
    <x v="38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x v="3101"/>
    <x v="3107"/>
    <b v="0"/>
    <n v="29"/>
    <b v="0"/>
    <x v="38"/>
    <n v="20"/>
    <n v="272.58999999999997"/>
    <x v="1"/>
    <s v="spaces"/>
    <x v="3107"/>
    <x v="0"/>
  </r>
  <r>
    <n v="3108"/>
    <s v="Funding a home for our Children's Theater"/>
    <s v="We need a permanent home for the theater!"/>
    <x v="63"/>
    <x v="375"/>
    <x v="2"/>
    <s v="US"/>
    <s v="USD"/>
    <x v="3102"/>
    <x v="3108"/>
    <b v="0"/>
    <n v="2"/>
    <b v="0"/>
    <x v="38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x v="3103"/>
    <x v="3109"/>
    <b v="0"/>
    <n v="114"/>
    <b v="0"/>
    <x v="38"/>
    <n v="25"/>
    <n v="58.18"/>
    <x v="1"/>
    <s v="spaces"/>
    <x v="3109"/>
    <x v="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x v="3104"/>
    <x v="3110"/>
    <b v="0"/>
    <n v="1"/>
    <b v="0"/>
    <x v="38"/>
    <n v="0"/>
    <n v="10"/>
    <x v="1"/>
    <s v="spaces"/>
    <x v="3110"/>
    <x v="0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x v="3105"/>
    <x v="3111"/>
    <b v="0"/>
    <n v="76"/>
    <b v="0"/>
    <x v="38"/>
    <n v="27"/>
    <n v="70.11"/>
    <x v="1"/>
    <s v="spaces"/>
    <x v="3111"/>
    <x v="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x v="3106"/>
    <x v="3112"/>
    <b v="0"/>
    <n v="9"/>
    <b v="0"/>
    <x v="38"/>
    <n v="5"/>
    <n v="57.89"/>
    <x v="1"/>
    <s v="spaces"/>
    <x v="3112"/>
    <x v="0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x v="3107"/>
    <x v="3113"/>
    <b v="0"/>
    <n v="37"/>
    <b v="0"/>
    <x v="38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x v="3108"/>
    <x v="3114"/>
    <b v="0"/>
    <n v="0"/>
    <b v="0"/>
    <x v="38"/>
    <n v="0"/>
    <e v="#DIV/0!"/>
    <x v="1"/>
    <s v="spaces"/>
    <x v="3114"/>
    <x v="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x v="3109"/>
    <x v="3115"/>
    <b v="0"/>
    <n v="1"/>
    <b v="0"/>
    <x v="38"/>
    <n v="3"/>
    <n v="300"/>
    <x v="1"/>
    <s v="spaces"/>
    <x v="3115"/>
    <x v="0"/>
  </r>
  <r>
    <n v="3116"/>
    <s v="CoreCon Asylum"/>
    <s v="Creating a consuite for CoreCon. A focus on the insanity of asylums and early medical practices from history."/>
    <x v="47"/>
    <x v="357"/>
    <x v="2"/>
    <s v="US"/>
    <s v="USD"/>
    <x v="3110"/>
    <x v="3116"/>
    <b v="0"/>
    <n v="10"/>
    <b v="0"/>
    <x v="38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x v="28"/>
    <x v="116"/>
    <x v="2"/>
    <s v="GB"/>
    <s v="GBP"/>
    <x v="3111"/>
    <x v="3117"/>
    <b v="0"/>
    <n v="1"/>
    <b v="0"/>
    <x v="38"/>
    <n v="0"/>
    <n v="1"/>
    <x v="1"/>
    <s v="spaces"/>
    <x v="3117"/>
    <x v="0"/>
  </r>
  <r>
    <n v="3118"/>
    <s v="Garden Eden, theatre, meeting, culture, music, art"/>
    <s v="a magical place for all kind of people, like a fairytaile in all colours"/>
    <x v="69"/>
    <x v="551"/>
    <x v="2"/>
    <s v="SE"/>
    <s v="SEK"/>
    <x v="3112"/>
    <x v="3118"/>
    <b v="0"/>
    <n v="2"/>
    <b v="0"/>
    <x v="38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x v="3113"/>
    <x v="3119"/>
    <b v="0"/>
    <n v="1"/>
    <b v="0"/>
    <x v="38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x v="3114"/>
    <x v="3120"/>
    <b v="0"/>
    <n v="10"/>
    <b v="0"/>
    <x v="38"/>
    <n v="0"/>
    <n v="12.8"/>
    <x v="1"/>
    <s v="spaces"/>
    <x v="3120"/>
    <x v="0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x v="3115"/>
    <x v="3121"/>
    <b v="0"/>
    <n v="1"/>
    <b v="0"/>
    <x v="38"/>
    <n v="1"/>
    <n v="10"/>
    <x v="1"/>
    <s v="spaces"/>
    <x v="3121"/>
    <x v="0"/>
  </r>
  <r>
    <n v="3122"/>
    <s v="be back soon (Canceled)"/>
    <s v="cancelled until further notice"/>
    <x v="212"/>
    <x v="851"/>
    <x v="1"/>
    <s v="US"/>
    <s v="USD"/>
    <x v="3116"/>
    <x v="3122"/>
    <b v="0"/>
    <n v="2"/>
    <b v="0"/>
    <x v="38"/>
    <n v="58"/>
    <n v="58"/>
    <x v="1"/>
    <s v="spaces"/>
    <x v="3122"/>
    <x v="0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x v="3117"/>
    <x v="3123"/>
    <b v="0"/>
    <n v="348"/>
    <b v="0"/>
    <x v="38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x v="3118"/>
    <x v="3124"/>
    <b v="0"/>
    <n v="4"/>
    <b v="0"/>
    <x v="38"/>
    <n v="0"/>
    <n v="6.5"/>
    <x v="1"/>
    <s v="spaces"/>
    <x v="3124"/>
    <x v="0"/>
  </r>
  <r>
    <n v="3125"/>
    <s v="N/A (Canceled)"/>
    <s v="N/A"/>
    <x v="86"/>
    <x v="117"/>
    <x v="1"/>
    <s v="US"/>
    <s v="USD"/>
    <x v="3119"/>
    <x v="3125"/>
    <b v="0"/>
    <n v="0"/>
    <b v="0"/>
    <x v="38"/>
    <n v="0"/>
    <e v="#DIV/0!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x v="3120"/>
    <x v="3126"/>
    <b v="0"/>
    <n v="17"/>
    <b v="0"/>
    <x v="38"/>
    <n v="4"/>
    <n v="61.18"/>
    <x v="1"/>
    <s v="spaces"/>
    <x v="3126"/>
    <x v="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x v="3121"/>
    <x v="3127"/>
    <b v="0"/>
    <n v="0"/>
    <b v="0"/>
    <x v="38"/>
    <n v="0"/>
    <e v="#DIV/0!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x v="3122"/>
    <x v="3128"/>
    <b v="0"/>
    <n v="117"/>
    <b v="0"/>
    <x v="6"/>
    <n v="109"/>
    <n v="139.24"/>
    <x v="1"/>
    <s v="plays"/>
    <x v="3128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x v="3123"/>
    <x v="3129"/>
    <b v="0"/>
    <n v="1"/>
    <b v="0"/>
    <x v="6"/>
    <n v="1"/>
    <n v="10"/>
    <x v="1"/>
    <s v="plays"/>
    <x v="3129"/>
    <x v="0"/>
  </r>
  <r>
    <n v="3130"/>
    <s v="MEDEA | A New Vision"/>
    <s v="A shockingly relevant modern take on a 2,000-year-old tragedy that confronts current gender politics."/>
    <x v="3"/>
    <x v="672"/>
    <x v="3"/>
    <s v="US"/>
    <s v="USD"/>
    <x v="3124"/>
    <x v="3130"/>
    <b v="0"/>
    <n v="4"/>
    <b v="0"/>
    <x v="6"/>
    <n v="4"/>
    <n v="93.75"/>
    <x v="1"/>
    <s v="plays"/>
    <x v="3130"/>
    <x v="0"/>
  </r>
  <r>
    <n v="3131"/>
    <s v="SNAKE EYES"/>
    <s v="A Staged Reading of &quot;Snake Eyes,&quot; a new play by Alex Rafala"/>
    <x v="393"/>
    <x v="2043"/>
    <x v="3"/>
    <s v="US"/>
    <s v="USD"/>
    <x v="3125"/>
    <x v="3131"/>
    <b v="0"/>
    <n v="12"/>
    <b v="0"/>
    <x v="6"/>
    <n v="16"/>
    <n v="53.75"/>
    <x v="1"/>
    <s v="plays"/>
    <x v="3131"/>
    <x v="0"/>
  </r>
  <r>
    <n v="3132"/>
    <s v="A Bite of a Snake Play"/>
    <s v="Smells Like Money, Drips Like Honey, Taste Like Mocha, Better Run AWAY"/>
    <x v="11"/>
    <x v="115"/>
    <x v="3"/>
    <s v="US"/>
    <s v="USD"/>
    <x v="3126"/>
    <x v="3132"/>
    <b v="0"/>
    <n v="1"/>
    <b v="0"/>
    <x v="6"/>
    <n v="0"/>
    <n v="10"/>
    <x v="1"/>
    <s v="plays"/>
    <x v="3132"/>
    <x v="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x v="3127"/>
    <x v="3133"/>
    <b v="0"/>
    <n v="16"/>
    <b v="0"/>
    <x v="6"/>
    <n v="108"/>
    <n v="33.75"/>
    <x v="1"/>
    <s v="plays"/>
    <x v="3133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x v="3128"/>
    <x v="3134"/>
    <b v="0"/>
    <n v="12"/>
    <b v="0"/>
    <x v="6"/>
    <n v="23"/>
    <n v="18.75"/>
    <x v="1"/>
    <s v="plays"/>
    <x v="3134"/>
    <x v="0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x v="3129"/>
    <x v="3135"/>
    <b v="0"/>
    <n v="7"/>
    <b v="0"/>
    <x v="6"/>
    <n v="21"/>
    <n v="23.14"/>
    <x v="1"/>
    <s v="plays"/>
    <x v="3135"/>
    <x v="0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x v="3130"/>
    <x v="3136"/>
    <b v="0"/>
    <n v="22"/>
    <b v="0"/>
    <x v="6"/>
    <n v="128"/>
    <n v="29.05"/>
    <x v="1"/>
    <s v="plays"/>
    <x v="3136"/>
    <x v="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x v="3131"/>
    <x v="3137"/>
    <b v="0"/>
    <n v="1"/>
    <b v="0"/>
    <x v="6"/>
    <n v="3"/>
    <n v="50"/>
    <x v="1"/>
    <s v="plays"/>
    <x v="3137"/>
    <x v="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x v="3132"/>
    <x v="3138"/>
    <b v="0"/>
    <n v="0"/>
    <b v="0"/>
    <x v="6"/>
    <n v="0"/>
    <e v="#DIV/0!"/>
    <x v="1"/>
    <s v="plays"/>
    <x v="3138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x v="3133"/>
    <x v="3139"/>
    <b v="0"/>
    <n v="6"/>
    <b v="0"/>
    <x v="6"/>
    <n v="5"/>
    <n v="450"/>
    <x v="1"/>
    <s v="plays"/>
    <x v="3139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x v="3134"/>
    <x v="3140"/>
    <b v="0"/>
    <n v="4"/>
    <b v="0"/>
    <x v="6"/>
    <n v="1"/>
    <n v="24"/>
    <x v="1"/>
    <s v="plays"/>
    <x v="3140"/>
    <x v="0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x v="3135"/>
    <x v="3141"/>
    <b v="0"/>
    <n v="8"/>
    <b v="0"/>
    <x v="6"/>
    <n v="52"/>
    <n v="32.25"/>
    <x v="1"/>
    <s v="plays"/>
    <x v="3141"/>
    <x v="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x v="3136"/>
    <x v="3142"/>
    <b v="0"/>
    <n v="3"/>
    <b v="0"/>
    <x v="6"/>
    <n v="2"/>
    <n v="15"/>
    <x v="1"/>
    <s v="plays"/>
    <x v="3142"/>
    <x v="0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x v="3137"/>
    <x v="3143"/>
    <b v="0"/>
    <n v="0"/>
    <b v="0"/>
    <x v="6"/>
    <n v="0"/>
    <e v="#DIV/0!"/>
    <x v="1"/>
    <s v="plays"/>
    <x v="3143"/>
    <x v="0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x v="3138"/>
    <x v="3144"/>
    <b v="0"/>
    <n v="30"/>
    <b v="0"/>
    <x v="6"/>
    <n v="75"/>
    <n v="251.33"/>
    <x v="1"/>
    <s v="plays"/>
    <x v="3144"/>
    <x v="0"/>
  </r>
  <r>
    <n v="3145"/>
    <s v="Arlington's 1st Dinner Theatre"/>
    <s v="Dominion Theatre Company is the first community dinner theatre  to be established in Arlington TX."/>
    <x v="31"/>
    <x v="117"/>
    <x v="3"/>
    <s v="US"/>
    <s v="USD"/>
    <x v="3139"/>
    <x v="3145"/>
    <b v="0"/>
    <n v="0"/>
    <b v="0"/>
    <x v="6"/>
    <n v="0"/>
    <e v="#DIV/0!"/>
    <x v="1"/>
    <s v="plays"/>
    <x v="3145"/>
    <x v="0"/>
  </r>
  <r>
    <n v="3146"/>
    <s v="SoÃ±Ã© una ciudad amurallada"/>
    <s v="Somos... Podemos... Amamos... Nuestra muralla, nuestra utopÃ­a. Que el amor sea el lÃ­mite"/>
    <x v="63"/>
    <x v="2071"/>
    <x v="3"/>
    <s v="MX"/>
    <s v="MXN"/>
    <x v="3140"/>
    <x v="3146"/>
    <b v="0"/>
    <n v="12"/>
    <b v="0"/>
    <x v="6"/>
    <n v="11"/>
    <n v="437.5"/>
    <x v="1"/>
    <s v="plays"/>
    <x v="31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x v="3141"/>
    <x v="3147"/>
    <b v="1"/>
    <n v="213"/>
    <b v="1"/>
    <x v="6"/>
    <n v="118"/>
    <n v="110.35"/>
    <x v="1"/>
    <s v="plays"/>
    <x v="3147"/>
    <x v="0"/>
  </r>
  <r>
    <n v="3148"/>
    <s v="The Aurora Project: A Sci-Fi Epic by Bella Poynton"/>
    <s v="Help fund The Aurora Project, an immersive science fiction epic."/>
    <x v="40"/>
    <x v="2073"/>
    <x v="0"/>
    <s v="US"/>
    <s v="USD"/>
    <x v="3142"/>
    <x v="3148"/>
    <b v="1"/>
    <n v="57"/>
    <b v="1"/>
    <x v="6"/>
    <n v="131"/>
    <n v="41.42"/>
    <x v="1"/>
    <s v="plays"/>
    <x v="3148"/>
    <x v="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x v="3143"/>
    <x v="3149"/>
    <b v="1"/>
    <n v="25"/>
    <b v="1"/>
    <x v="6"/>
    <n v="104"/>
    <n v="52"/>
    <x v="1"/>
    <s v="plays"/>
    <x v="314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x v="3144"/>
    <x v="3150"/>
    <b v="1"/>
    <n v="104"/>
    <b v="1"/>
    <x v="6"/>
    <n v="101"/>
    <n v="33.99"/>
    <x v="1"/>
    <s v="plays"/>
    <x v="3150"/>
    <x v="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x v="3145"/>
    <x v="3151"/>
    <b v="1"/>
    <n v="34"/>
    <b v="1"/>
    <x v="6"/>
    <n v="100"/>
    <n v="103.35"/>
    <x v="1"/>
    <s v="plays"/>
    <x v="3151"/>
    <x v="0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x v="3146"/>
    <x v="3152"/>
    <b v="1"/>
    <n v="67"/>
    <b v="1"/>
    <x v="6"/>
    <n v="106"/>
    <n v="34.79"/>
    <x v="1"/>
    <s v="plays"/>
    <x v="3152"/>
    <x v="0"/>
  </r>
  <r>
    <n v="3153"/>
    <s v="Terminator the Second"/>
    <s v="A stage production of Terminator 2: Judgment Day, composed entirely of the words of William Shakespeare"/>
    <x v="9"/>
    <x v="2077"/>
    <x v="0"/>
    <s v="US"/>
    <s v="USD"/>
    <x v="3147"/>
    <x v="3153"/>
    <b v="1"/>
    <n v="241"/>
    <b v="1"/>
    <x v="6"/>
    <n v="336"/>
    <n v="41.77"/>
    <x v="1"/>
    <s v="plays"/>
    <x v="3153"/>
    <x v="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x v="3148"/>
    <x v="3154"/>
    <b v="1"/>
    <n v="123"/>
    <b v="1"/>
    <x v="6"/>
    <n v="113"/>
    <n v="64.27"/>
    <x v="1"/>
    <s v="plays"/>
    <x v="3154"/>
    <x v="0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x v="3149"/>
    <x v="3155"/>
    <b v="1"/>
    <n v="302"/>
    <b v="1"/>
    <x v="6"/>
    <n v="189"/>
    <n v="31.21"/>
    <x v="1"/>
    <s v="plays"/>
    <x v="3155"/>
    <x v="0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x v="3150"/>
    <x v="3156"/>
    <b v="1"/>
    <n v="89"/>
    <b v="1"/>
    <x v="6"/>
    <n v="102"/>
    <n v="62.92"/>
    <x v="1"/>
    <s v="plays"/>
    <x v="3156"/>
    <x v="0"/>
  </r>
  <r>
    <n v="3157"/>
    <s v="Summer FourPlay"/>
    <s v="Four Directors.  Four One Acts.  Four Genres.  For You."/>
    <x v="23"/>
    <x v="74"/>
    <x v="0"/>
    <s v="US"/>
    <s v="USD"/>
    <x v="3151"/>
    <x v="3157"/>
    <b v="1"/>
    <n v="41"/>
    <b v="1"/>
    <x v="6"/>
    <n v="101"/>
    <n v="98.54"/>
    <x v="1"/>
    <s v="plays"/>
    <x v="3157"/>
    <x v="0"/>
  </r>
  <r>
    <n v="3158"/>
    <s v="Nursery Crimes"/>
    <s v="A 40s crime-noir play using nursery rhyme characters."/>
    <x v="10"/>
    <x v="2080"/>
    <x v="0"/>
    <s v="US"/>
    <s v="USD"/>
    <x v="3152"/>
    <x v="3158"/>
    <b v="1"/>
    <n v="69"/>
    <b v="1"/>
    <x v="6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x v="15"/>
    <x v="2081"/>
    <x v="0"/>
    <s v="US"/>
    <s v="USD"/>
    <x v="3153"/>
    <x v="3159"/>
    <b v="1"/>
    <n v="52"/>
    <b v="1"/>
    <x v="6"/>
    <n v="133"/>
    <n v="38.5"/>
    <x v="1"/>
    <s v="plays"/>
    <x v="3159"/>
    <x v="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x v="3154"/>
    <x v="3160"/>
    <b v="1"/>
    <n v="57"/>
    <b v="1"/>
    <x v="6"/>
    <n v="102"/>
    <n v="80.16"/>
    <x v="1"/>
    <s v="plays"/>
    <x v="3160"/>
    <x v="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x v="3155"/>
    <x v="3161"/>
    <b v="1"/>
    <n v="74"/>
    <b v="1"/>
    <x v="6"/>
    <n v="105"/>
    <n v="28.41"/>
    <x v="1"/>
    <s v="plays"/>
    <x v="3161"/>
    <x v="0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x v="3156"/>
    <x v="3162"/>
    <b v="1"/>
    <n v="63"/>
    <b v="1"/>
    <x v="6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x v="3157"/>
    <x v="3163"/>
    <b v="1"/>
    <n v="72"/>
    <b v="1"/>
    <x v="6"/>
    <n v="111"/>
    <n v="200.69"/>
    <x v="1"/>
    <s v="plays"/>
    <x v="3163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x v="3158"/>
    <x v="3164"/>
    <b v="1"/>
    <n v="71"/>
    <b v="1"/>
    <x v="6"/>
    <n v="107"/>
    <n v="37.590000000000003"/>
    <x v="1"/>
    <s v="plays"/>
    <x v="3164"/>
    <x v="0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x v="73"/>
    <x v="3165"/>
    <b v="1"/>
    <n v="21"/>
    <b v="1"/>
    <x v="6"/>
    <n v="163"/>
    <n v="58.1"/>
    <x v="1"/>
    <s v="plays"/>
    <x v="3165"/>
    <x v="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x v="3159"/>
    <x v="3166"/>
    <b v="1"/>
    <n v="930"/>
    <b v="1"/>
    <x v="6"/>
    <n v="160"/>
    <n v="60.3"/>
    <x v="1"/>
    <s v="plays"/>
    <x v="3166"/>
    <x v="0"/>
  </r>
  <r>
    <n v="3167"/>
    <s v="Destiny is Judd Nelson: a new play at FringeNYC"/>
    <s v="What is destiny? Explore it with us this August at FringeNYC."/>
    <x v="9"/>
    <x v="2089"/>
    <x v="0"/>
    <s v="US"/>
    <s v="USD"/>
    <x v="3160"/>
    <x v="3167"/>
    <b v="1"/>
    <n v="55"/>
    <b v="1"/>
    <x v="6"/>
    <n v="116"/>
    <n v="63.36"/>
    <x v="1"/>
    <s v="plays"/>
    <x v="3167"/>
    <x v="0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x v="3161"/>
    <x v="3168"/>
    <b v="1"/>
    <n v="61"/>
    <b v="1"/>
    <x v="6"/>
    <n v="124"/>
    <n v="50.9"/>
    <x v="1"/>
    <s v="plays"/>
    <x v="3168"/>
    <x v="0"/>
  </r>
  <r>
    <n v="3169"/>
    <s v="The Window"/>
    <s v="We're bringing The Window to the Cherry Lane Theater in January 2014."/>
    <x v="6"/>
    <x v="2091"/>
    <x v="0"/>
    <s v="US"/>
    <s v="USD"/>
    <x v="3162"/>
    <x v="3169"/>
    <b v="1"/>
    <n v="82"/>
    <b v="1"/>
    <x v="6"/>
    <n v="103"/>
    <n v="100.5"/>
    <x v="1"/>
    <s v="plays"/>
    <x v="3169"/>
    <x v="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x v="3163"/>
    <x v="3170"/>
    <b v="1"/>
    <n v="71"/>
    <b v="1"/>
    <x v="6"/>
    <n v="112"/>
    <n v="31.62"/>
    <x v="1"/>
    <s v="plays"/>
    <x v="317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x v="3164"/>
    <x v="3171"/>
    <b v="1"/>
    <n v="117"/>
    <b v="1"/>
    <x v="6"/>
    <n v="109"/>
    <n v="65.099999999999994"/>
    <x v="1"/>
    <s v="plays"/>
    <x v="317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x v="3165"/>
    <x v="3172"/>
    <b v="1"/>
    <n v="29"/>
    <b v="1"/>
    <x v="6"/>
    <n v="115"/>
    <n v="79.31"/>
    <x v="1"/>
    <s v="plays"/>
    <x v="3172"/>
    <x v="0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x v="3166"/>
    <x v="3173"/>
    <b v="1"/>
    <n v="74"/>
    <b v="1"/>
    <x v="6"/>
    <n v="103"/>
    <n v="139.19"/>
    <x v="1"/>
    <s v="plays"/>
    <x v="3173"/>
    <x v="0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x v="3167"/>
    <x v="3174"/>
    <b v="1"/>
    <n v="23"/>
    <b v="1"/>
    <x v="6"/>
    <n v="101"/>
    <n v="131.91"/>
    <x v="1"/>
    <s v="plays"/>
    <x v="3174"/>
    <x v="0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x v="3168"/>
    <x v="3175"/>
    <b v="1"/>
    <n v="60"/>
    <b v="1"/>
    <x v="6"/>
    <n v="110"/>
    <n v="91.3"/>
    <x v="1"/>
    <s v="plays"/>
    <x v="3175"/>
    <x v="0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x v="3169"/>
    <x v="3176"/>
    <b v="1"/>
    <n v="55"/>
    <b v="1"/>
    <x v="6"/>
    <n v="115"/>
    <n v="39.67"/>
    <x v="1"/>
    <s v="plays"/>
    <x v="3176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x v="3170"/>
    <x v="3177"/>
    <b v="1"/>
    <n v="51"/>
    <b v="1"/>
    <x v="6"/>
    <n v="117"/>
    <n v="57.55"/>
    <x v="1"/>
    <s v="plays"/>
    <x v="3177"/>
    <x v="0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x v="3171"/>
    <x v="3178"/>
    <b v="1"/>
    <n v="78"/>
    <b v="1"/>
    <x v="6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x v="285"/>
    <x v="2099"/>
    <x v="0"/>
    <s v="US"/>
    <s v="USD"/>
    <x v="3172"/>
    <x v="3179"/>
    <b v="1"/>
    <n v="62"/>
    <b v="1"/>
    <x v="6"/>
    <n v="114"/>
    <n v="77.34"/>
    <x v="1"/>
    <s v="plays"/>
    <x v="3179"/>
    <x v="0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x v="3173"/>
    <x v="3180"/>
    <b v="1"/>
    <n v="45"/>
    <b v="1"/>
    <x v="6"/>
    <n v="120"/>
    <n v="31.93"/>
    <x v="1"/>
    <s v="plays"/>
    <x v="3180"/>
    <x v="0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x v="3174"/>
    <x v="3181"/>
    <b v="1"/>
    <n v="15"/>
    <b v="1"/>
    <x v="6"/>
    <n v="109"/>
    <n v="36.33"/>
    <x v="1"/>
    <s v="plays"/>
    <x v="3181"/>
    <x v="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x v="3175"/>
    <x v="3182"/>
    <b v="1"/>
    <n v="151"/>
    <b v="1"/>
    <x v="6"/>
    <n v="101"/>
    <n v="46.77"/>
    <x v="1"/>
    <s v="plays"/>
    <x v="3182"/>
    <x v="0"/>
  </r>
  <r>
    <n v="3183"/>
    <s v="The Seagull on The River"/>
    <s v="Anton Chekhov's The Seagull. An outdoor Amphitheater in Manhattan. Trees. A River. Daybreak."/>
    <x v="30"/>
    <x v="444"/>
    <x v="0"/>
    <s v="US"/>
    <s v="USD"/>
    <x v="3176"/>
    <x v="3183"/>
    <b v="1"/>
    <n v="68"/>
    <b v="1"/>
    <x v="6"/>
    <n v="109"/>
    <n v="40.07"/>
    <x v="1"/>
    <s v="plays"/>
    <x v="3183"/>
    <x v="0"/>
  </r>
  <r>
    <n v="3184"/>
    <s v="Equus at Frenetic Theatre"/>
    <s v="Equus is the story of a psychiatrist treating a teenaged boy who blinds six horses with a metal spike."/>
    <x v="270"/>
    <x v="2102"/>
    <x v="0"/>
    <s v="US"/>
    <s v="USD"/>
    <x v="3177"/>
    <x v="3184"/>
    <b v="1"/>
    <n v="46"/>
    <b v="1"/>
    <x v="6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x v="3178"/>
    <x v="3185"/>
    <b v="1"/>
    <n v="24"/>
    <b v="1"/>
    <x v="6"/>
    <n v="100"/>
    <n v="41.67"/>
    <x v="1"/>
    <s v="plays"/>
    <x v="3185"/>
    <x v="0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x v="3179"/>
    <x v="3186"/>
    <b v="1"/>
    <n v="70"/>
    <b v="1"/>
    <x v="6"/>
    <n v="102"/>
    <n v="46.71"/>
    <x v="1"/>
    <s v="plays"/>
    <x v="318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x v="3180"/>
    <x v="3187"/>
    <b v="1"/>
    <n v="244"/>
    <b v="1"/>
    <x v="6"/>
    <n v="116"/>
    <n v="71.489999999999995"/>
    <x v="1"/>
    <s v="plays"/>
    <x v="3187"/>
    <x v="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x v="3181"/>
    <x v="3188"/>
    <b v="0"/>
    <n v="9"/>
    <b v="0"/>
    <x v="40"/>
    <n v="65"/>
    <n v="14.44"/>
    <x v="1"/>
    <s v="musical"/>
    <x v="3188"/>
    <x v="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x v="3182"/>
    <x v="3189"/>
    <b v="0"/>
    <n v="19"/>
    <b v="0"/>
    <x v="40"/>
    <n v="12"/>
    <n v="356.84"/>
    <x v="1"/>
    <s v="musical"/>
    <x v="3189"/>
    <x v="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x v="3183"/>
    <x v="3190"/>
    <b v="0"/>
    <n v="0"/>
    <b v="0"/>
    <x v="40"/>
    <n v="0"/>
    <e v="#DIV/0!"/>
    <x v="1"/>
    <s v="musical"/>
    <x v="3190"/>
    <x v="3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x v="3184"/>
    <x v="3191"/>
    <b v="0"/>
    <n v="4"/>
    <b v="0"/>
    <x v="40"/>
    <n v="4"/>
    <n v="37.75"/>
    <x v="1"/>
    <s v="musical"/>
    <x v="3191"/>
    <x v="3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x v="3185"/>
    <x v="3192"/>
    <b v="0"/>
    <n v="8"/>
    <b v="0"/>
    <x v="40"/>
    <n v="1"/>
    <n v="12.75"/>
    <x v="1"/>
    <s v="musical"/>
    <x v="3192"/>
    <x v="2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x v="3186"/>
    <x v="3193"/>
    <b v="0"/>
    <n v="24"/>
    <b v="0"/>
    <x v="40"/>
    <n v="12"/>
    <n v="24.46"/>
    <x v="1"/>
    <s v="musical"/>
    <x v="3193"/>
    <x v="2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x v="3187"/>
    <x v="3194"/>
    <b v="0"/>
    <n v="0"/>
    <b v="0"/>
    <x v="40"/>
    <n v="0"/>
    <e v="#DIV/0!"/>
    <x v="1"/>
    <s v="musical"/>
    <x v="3194"/>
    <x v="2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x v="3188"/>
    <x v="3195"/>
    <b v="0"/>
    <n v="39"/>
    <b v="0"/>
    <x v="40"/>
    <n v="59"/>
    <n v="53.08"/>
    <x v="1"/>
    <s v="musical"/>
    <x v="3195"/>
    <x v="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x v="3189"/>
    <x v="3196"/>
    <b v="0"/>
    <n v="6"/>
    <b v="0"/>
    <x v="40"/>
    <n v="0"/>
    <n v="300"/>
    <x v="1"/>
    <s v="musical"/>
    <x v="3196"/>
    <x v="2"/>
  </r>
  <r>
    <n v="3197"/>
    <s v="Mirror, mirror on the wall"/>
    <s v="This years most important stage project for young artists in our region. www.ungespor.no"/>
    <x v="3"/>
    <x v="1288"/>
    <x v="2"/>
    <s v="NO"/>
    <s v="NOK"/>
    <x v="3190"/>
    <x v="3197"/>
    <b v="0"/>
    <n v="4"/>
    <b v="0"/>
    <x v="40"/>
    <n v="11"/>
    <n v="286.25"/>
    <x v="1"/>
    <s v="musical"/>
    <x v="3197"/>
    <x v="2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x v="3191"/>
    <x v="3198"/>
    <b v="0"/>
    <n v="3"/>
    <b v="0"/>
    <x v="40"/>
    <n v="0"/>
    <n v="36.67"/>
    <x v="1"/>
    <s v="musical"/>
    <x v="3198"/>
    <x v="2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x v="3192"/>
    <x v="3199"/>
    <b v="0"/>
    <n v="53"/>
    <b v="0"/>
    <x v="40"/>
    <n v="52"/>
    <n v="49.21"/>
    <x v="1"/>
    <s v="musical"/>
    <x v="3199"/>
    <x v="1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x v="3193"/>
    <x v="3200"/>
    <b v="0"/>
    <n v="1"/>
    <b v="0"/>
    <x v="40"/>
    <n v="0"/>
    <n v="1"/>
    <x v="1"/>
    <s v="musical"/>
    <x v="3200"/>
    <x v="3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x v="3194"/>
    <x v="3201"/>
    <b v="0"/>
    <n v="2"/>
    <b v="0"/>
    <x v="40"/>
    <n v="1"/>
    <n v="12.5"/>
    <x v="1"/>
    <s v="musical"/>
    <x v="3201"/>
    <x v="1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x v="3195"/>
    <x v="3202"/>
    <b v="0"/>
    <n v="25"/>
    <b v="0"/>
    <x v="40"/>
    <n v="55"/>
    <n v="109.04"/>
    <x v="1"/>
    <s v="musical"/>
    <x v="3202"/>
    <x v="2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x v="3196"/>
    <x v="3203"/>
    <b v="0"/>
    <n v="6"/>
    <b v="0"/>
    <x v="40"/>
    <n v="25"/>
    <n v="41.67"/>
    <x v="1"/>
    <s v="musical"/>
    <x v="3203"/>
    <x v="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x v="3197"/>
    <x v="3204"/>
    <b v="0"/>
    <n v="0"/>
    <b v="0"/>
    <x v="40"/>
    <n v="0"/>
    <e v="#DIV/0!"/>
    <x v="1"/>
    <s v="musical"/>
    <x v="3204"/>
    <x v="2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x v="3198"/>
    <x v="3205"/>
    <b v="0"/>
    <n v="12"/>
    <b v="0"/>
    <x v="40"/>
    <n v="3"/>
    <n v="22.75"/>
    <x v="1"/>
    <s v="musical"/>
    <x v="3205"/>
    <x v="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x v="3199"/>
    <x v="3206"/>
    <b v="0"/>
    <n v="0"/>
    <b v="0"/>
    <x v="40"/>
    <n v="0"/>
    <e v="#DIV/0!"/>
    <x v="1"/>
    <s v="musical"/>
    <x v="3206"/>
    <x v="2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x v="3200"/>
    <x v="3207"/>
    <b v="0"/>
    <n v="36"/>
    <b v="0"/>
    <x v="40"/>
    <n v="46"/>
    <n v="70.83"/>
    <x v="1"/>
    <s v="musical"/>
    <x v="3207"/>
    <x v="2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x v="3201"/>
    <x v="3208"/>
    <b v="1"/>
    <n v="82"/>
    <b v="1"/>
    <x v="6"/>
    <n v="104"/>
    <n v="63.11"/>
    <x v="1"/>
    <s v="plays"/>
    <x v="3208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x v="3202"/>
    <x v="3209"/>
    <b v="1"/>
    <n v="226"/>
    <b v="1"/>
    <x v="6"/>
    <n v="119"/>
    <n v="50.16"/>
    <x v="1"/>
    <s v="plays"/>
    <x v="3209"/>
    <x v="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x v="3203"/>
    <x v="3210"/>
    <b v="1"/>
    <n v="60"/>
    <b v="1"/>
    <x v="6"/>
    <n v="126"/>
    <n v="62.88"/>
    <x v="1"/>
    <s v="plays"/>
    <x v="321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x v="3204"/>
    <x v="3211"/>
    <b v="1"/>
    <n v="322"/>
    <b v="1"/>
    <x v="6"/>
    <n v="120"/>
    <n v="85.53"/>
    <x v="1"/>
    <s v="plays"/>
    <x v="3211"/>
    <x v="0"/>
  </r>
  <r>
    <n v="3212"/>
    <s v="Campo Maldito"/>
    <s v="Help us bring our production of Campo Maldito to New York AND San Francisco!"/>
    <x v="23"/>
    <x v="2111"/>
    <x v="0"/>
    <s v="US"/>
    <s v="USD"/>
    <x v="3205"/>
    <x v="3212"/>
    <b v="1"/>
    <n v="94"/>
    <b v="1"/>
    <x v="6"/>
    <n v="126"/>
    <n v="53.72"/>
    <x v="1"/>
    <s v="plays"/>
    <x v="3212"/>
    <x v="0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x v="3206"/>
    <x v="3213"/>
    <b v="1"/>
    <n v="47"/>
    <b v="1"/>
    <x v="6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x v="3207"/>
    <x v="3214"/>
    <b v="1"/>
    <n v="115"/>
    <b v="1"/>
    <x v="6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x v="3208"/>
    <x v="3215"/>
    <b v="1"/>
    <n v="134"/>
    <b v="1"/>
    <x v="6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x v="3209"/>
    <x v="3216"/>
    <b v="1"/>
    <n v="35"/>
    <b v="1"/>
    <x v="6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x v="37"/>
    <x v="2011"/>
    <x v="0"/>
    <s v="US"/>
    <s v="USD"/>
    <x v="3210"/>
    <x v="3217"/>
    <b v="1"/>
    <n v="104"/>
    <b v="1"/>
    <x v="6"/>
    <n v="116"/>
    <n v="50.2"/>
    <x v="1"/>
    <s v="plays"/>
    <x v="3217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x v="3211"/>
    <x v="3218"/>
    <b v="1"/>
    <n v="184"/>
    <b v="1"/>
    <x v="6"/>
    <n v="102"/>
    <n v="66.59"/>
    <x v="1"/>
    <s v="plays"/>
    <x v="3218"/>
    <x v="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x v="3212"/>
    <x v="3219"/>
    <b v="1"/>
    <n v="119"/>
    <b v="1"/>
    <x v="6"/>
    <n v="100"/>
    <n v="168.25"/>
    <x v="1"/>
    <s v="plays"/>
    <x v="3219"/>
    <x v="0"/>
  </r>
  <r>
    <n v="3220"/>
    <s v="Burners"/>
    <s v="A sci-fi thriller for the stage opening March 10 in Los Angeles."/>
    <x v="36"/>
    <x v="2117"/>
    <x v="0"/>
    <s v="US"/>
    <s v="USD"/>
    <x v="3213"/>
    <x v="3220"/>
    <b v="1"/>
    <n v="59"/>
    <b v="1"/>
    <x v="6"/>
    <n v="101"/>
    <n v="256.37"/>
    <x v="1"/>
    <s v="plays"/>
    <x v="3220"/>
    <x v="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x v="3214"/>
    <x v="3221"/>
    <b v="1"/>
    <n v="113"/>
    <b v="1"/>
    <x v="6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x v="3215"/>
    <x v="3222"/>
    <b v="1"/>
    <n v="84"/>
    <b v="1"/>
    <x v="6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x v="3216"/>
    <x v="3223"/>
    <b v="1"/>
    <n v="74"/>
    <b v="1"/>
    <x v="6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x v="3217"/>
    <x v="3224"/>
    <b v="1"/>
    <n v="216"/>
    <b v="1"/>
    <x v="6"/>
    <n v="102"/>
    <n v="141.71"/>
    <x v="1"/>
    <s v="plays"/>
    <x v="3224"/>
    <x v="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x v="3218"/>
    <x v="3225"/>
    <b v="1"/>
    <n v="39"/>
    <b v="1"/>
    <x v="6"/>
    <n v="102"/>
    <n v="52.49"/>
    <x v="1"/>
    <s v="plays"/>
    <x v="3225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x v="3219"/>
    <x v="3226"/>
    <b v="1"/>
    <n v="21"/>
    <b v="1"/>
    <x v="6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x v="3220"/>
    <x v="3227"/>
    <b v="0"/>
    <n v="30"/>
    <b v="1"/>
    <x v="6"/>
    <n v="125"/>
    <n v="50"/>
    <x v="1"/>
    <s v="plays"/>
    <x v="3227"/>
    <x v="0"/>
  </r>
  <r>
    <n v="3228"/>
    <s v="Hear Me Roar: A Season of Powerful Women"/>
    <s v="A Season of Powerful Women. A Season of Defiance."/>
    <x v="39"/>
    <x v="2123"/>
    <x v="0"/>
    <s v="US"/>
    <s v="USD"/>
    <x v="3221"/>
    <x v="3228"/>
    <b v="1"/>
    <n v="37"/>
    <b v="1"/>
    <x v="6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x v="3222"/>
    <x v="3229"/>
    <b v="1"/>
    <n v="202"/>
    <b v="1"/>
    <x v="6"/>
    <n v="108"/>
    <n v="106.8"/>
    <x v="1"/>
    <s v="plays"/>
    <x v="3229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x v="341"/>
    <x v="3230"/>
    <b v="1"/>
    <n v="37"/>
    <b v="1"/>
    <x v="6"/>
    <n v="110"/>
    <n v="77.22"/>
    <x v="1"/>
    <s v="plays"/>
    <x v="323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x v="3223"/>
    <x v="3231"/>
    <b v="0"/>
    <n v="28"/>
    <b v="1"/>
    <x v="6"/>
    <n v="161"/>
    <n v="57.5"/>
    <x v="1"/>
    <s v="plays"/>
    <x v="3231"/>
    <x v="0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x v="3224"/>
    <x v="3232"/>
    <b v="1"/>
    <n v="26"/>
    <b v="1"/>
    <x v="6"/>
    <n v="131"/>
    <n v="50.46"/>
    <x v="1"/>
    <s v="plays"/>
    <x v="3232"/>
    <x v="0"/>
  </r>
  <r>
    <n v="3233"/>
    <s v="64 Squares"/>
    <s v="64 Squares is an autobiographical one-man exploration of the internal chess game played to reconcile relationships."/>
    <x v="10"/>
    <x v="2128"/>
    <x v="0"/>
    <s v="US"/>
    <s v="USD"/>
    <x v="3225"/>
    <x v="3233"/>
    <b v="0"/>
    <n v="61"/>
    <b v="1"/>
    <x v="6"/>
    <n v="119"/>
    <n v="97.38"/>
    <x v="1"/>
    <s v="plays"/>
    <x v="3233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x v="3226"/>
    <x v="3234"/>
    <b v="0"/>
    <n v="115"/>
    <b v="1"/>
    <x v="6"/>
    <n v="100"/>
    <n v="34.92"/>
    <x v="1"/>
    <s v="plays"/>
    <x v="3234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x v="3227"/>
    <x v="3235"/>
    <b v="1"/>
    <n v="181"/>
    <b v="1"/>
    <x v="6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x v="3228"/>
    <x v="3236"/>
    <b v="0"/>
    <n v="110"/>
    <b v="1"/>
    <x v="6"/>
    <n v="101"/>
    <n v="182.91"/>
    <x v="1"/>
    <s v="plays"/>
    <x v="3236"/>
    <x v="0"/>
  </r>
  <r>
    <n v="3237"/>
    <s v="Celebrating 20 years of The 24 Hour Plays around the world!"/>
    <s v="An annual campaign supporting our intensive for artists 25 and under."/>
    <x v="19"/>
    <x v="2132"/>
    <x v="0"/>
    <s v="US"/>
    <s v="USD"/>
    <x v="3229"/>
    <x v="3237"/>
    <b v="1"/>
    <n v="269"/>
    <b v="1"/>
    <x v="6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x v="3230"/>
    <x v="3238"/>
    <b v="1"/>
    <n v="79"/>
    <b v="1"/>
    <x v="6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x v="3231"/>
    <x v="3239"/>
    <b v="1"/>
    <n v="104"/>
    <b v="1"/>
    <x v="6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x v="3232"/>
    <x v="3240"/>
    <b v="0"/>
    <n v="34"/>
    <b v="1"/>
    <x v="6"/>
    <n v="101"/>
    <n v="88.74"/>
    <x v="1"/>
    <s v="plays"/>
    <x v="3240"/>
    <x v="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x v="3233"/>
    <x v="3241"/>
    <b v="1"/>
    <n v="167"/>
    <b v="1"/>
    <x v="6"/>
    <n v="115"/>
    <n v="58.69"/>
    <x v="1"/>
    <s v="plays"/>
    <x v="3241"/>
    <x v="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x v="3234"/>
    <x v="3242"/>
    <b v="1"/>
    <n v="183"/>
    <b v="1"/>
    <x v="6"/>
    <n v="127"/>
    <n v="69.569999999999993"/>
    <x v="1"/>
    <s v="plays"/>
    <x v="3242"/>
    <x v="0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x v="3235"/>
    <x v="3243"/>
    <b v="1"/>
    <n v="71"/>
    <b v="1"/>
    <x v="6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x v="3236"/>
    <x v="3244"/>
    <b v="0"/>
    <n v="69"/>
    <b v="1"/>
    <x v="6"/>
    <n v="103"/>
    <n v="23.87"/>
    <x v="1"/>
    <s v="plays"/>
    <x v="3244"/>
    <x v="0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x v="3237"/>
    <x v="3245"/>
    <b v="0"/>
    <n v="270"/>
    <b v="1"/>
    <x v="6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x v="3238"/>
    <x v="3246"/>
    <b v="1"/>
    <n v="193"/>
    <b v="1"/>
    <x v="6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x v="3239"/>
    <x v="3247"/>
    <b v="1"/>
    <n v="57"/>
    <b v="1"/>
    <x v="6"/>
    <n v="106"/>
    <n v="46.43"/>
    <x v="1"/>
    <s v="plays"/>
    <x v="3247"/>
    <x v="0"/>
  </r>
  <r>
    <n v="3248"/>
    <s v="Honest Accomplice Theatre 2015-16 Season"/>
    <s v="Honest Accomplice Theatre produces theatre for social change."/>
    <x v="14"/>
    <x v="2142"/>
    <x v="0"/>
    <s v="US"/>
    <s v="USD"/>
    <x v="3240"/>
    <x v="3248"/>
    <b v="1"/>
    <n v="200"/>
    <b v="1"/>
    <x v="6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x v="3241"/>
    <x v="3249"/>
    <b v="1"/>
    <n v="88"/>
    <b v="1"/>
    <x v="6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x v="3242"/>
    <x v="3250"/>
    <b v="1"/>
    <n v="213"/>
    <b v="1"/>
    <x v="6"/>
    <n v="102"/>
    <n v="119.19"/>
    <x v="1"/>
    <s v="plays"/>
    <x v="3250"/>
    <x v="0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x v="3243"/>
    <x v="3251"/>
    <b v="1"/>
    <n v="20"/>
    <b v="1"/>
    <x v="6"/>
    <n v="111"/>
    <n v="83.05"/>
    <x v="1"/>
    <s v="plays"/>
    <x v="3251"/>
    <x v="0"/>
  </r>
  <r>
    <n v="3252"/>
    <s v="Modern Love"/>
    <s v="How do we navigate the boundaries between friendship, sexual intimacy and obsessive desire?"/>
    <x v="268"/>
    <x v="2145"/>
    <x v="0"/>
    <s v="GB"/>
    <s v="GBP"/>
    <x v="3244"/>
    <x v="3252"/>
    <b v="1"/>
    <n v="50"/>
    <b v="1"/>
    <x v="6"/>
    <n v="128"/>
    <n v="57.52"/>
    <x v="1"/>
    <s v="plays"/>
    <x v="3252"/>
    <x v="0"/>
  </r>
  <r>
    <n v="3253"/>
    <s v="EMPATHITRAX, a new play by Ana Nogueira"/>
    <s v="Can you ever truly feel what someone else is feeling?_x000a_Do you want to?"/>
    <x v="22"/>
    <x v="2146"/>
    <x v="0"/>
    <s v="US"/>
    <s v="USD"/>
    <x v="3245"/>
    <x v="3253"/>
    <b v="1"/>
    <n v="115"/>
    <b v="1"/>
    <x v="6"/>
    <n v="102"/>
    <n v="177.09"/>
    <x v="1"/>
    <s v="plays"/>
    <x v="3253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x v="3246"/>
    <x v="3254"/>
    <b v="1"/>
    <n v="186"/>
    <b v="1"/>
    <x v="6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x v="3247"/>
    <x v="3255"/>
    <b v="1"/>
    <n v="18"/>
    <b v="1"/>
    <x v="6"/>
    <n v="175"/>
    <n v="29.17"/>
    <x v="1"/>
    <s v="plays"/>
    <x v="3255"/>
    <x v="0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x v="3248"/>
    <x v="3256"/>
    <b v="1"/>
    <n v="176"/>
    <b v="1"/>
    <x v="6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x v="3249"/>
    <x v="3257"/>
    <b v="0"/>
    <n v="41"/>
    <b v="1"/>
    <x v="6"/>
    <n v="106"/>
    <n v="51.85"/>
    <x v="1"/>
    <s v="plays"/>
    <x v="3257"/>
    <x v="0"/>
  </r>
  <r>
    <n v="3258"/>
    <s v="Bluebirds by Joe Brondo"/>
    <s v="A guy named Walt steals a book and plans to sell it to get his life on track... until his wife finds out."/>
    <x v="39"/>
    <x v="2150"/>
    <x v="0"/>
    <s v="US"/>
    <s v="USD"/>
    <x v="3250"/>
    <x v="3258"/>
    <b v="1"/>
    <n v="75"/>
    <b v="1"/>
    <x v="6"/>
    <n v="105"/>
    <n v="98.2"/>
    <x v="1"/>
    <s v="plays"/>
    <x v="3258"/>
    <x v="0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x v="3251"/>
    <x v="3259"/>
    <b v="1"/>
    <n v="97"/>
    <b v="1"/>
    <x v="6"/>
    <n v="106"/>
    <n v="251.74"/>
    <x v="1"/>
    <s v="plays"/>
    <x v="3259"/>
    <x v="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x v="3252"/>
    <x v="3260"/>
    <b v="1"/>
    <n v="73"/>
    <b v="1"/>
    <x v="6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x v="3253"/>
    <x v="3261"/>
    <b v="1"/>
    <n v="49"/>
    <b v="1"/>
    <x v="6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x v="401"/>
    <x v="2154"/>
    <x v="0"/>
    <s v="US"/>
    <s v="USD"/>
    <x v="3254"/>
    <x v="3262"/>
    <b v="1"/>
    <n v="134"/>
    <b v="1"/>
    <x v="6"/>
    <n v="103"/>
    <n v="93.81"/>
    <x v="1"/>
    <s v="plays"/>
    <x v="3262"/>
    <x v="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x v="3255"/>
    <x v="3263"/>
    <b v="1"/>
    <n v="68"/>
    <b v="1"/>
    <x v="6"/>
    <n v="112"/>
    <n v="41.24"/>
    <x v="1"/>
    <s v="plays"/>
    <x v="3263"/>
    <x v="0"/>
  </r>
  <r>
    <n v="3264"/>
    <s v="Kapow-i GoGo at The PIT"/>
    <s v="The three part comedic saga of Kapow-i GoGo, who saves the world.  Again.  And again."/>
    <x v="30"/>
    <x v="2156"/>
    <x v="0"/>
    <s v="US"/>
    <s v="USD"/>
    <x v="3256"/>
    <x v="3264"/>
    <b v="1"/>
    <n v="49"/>
    <b v="1"/>
    <x v="6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x v="3257"/>
    <x v="3265"/>
    <b v="1"/>
    <n v="63"/>
    <b v="1"/>
    <x v="6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x v="12"/>
    <x v="2158"/>
    <x v="0"/>
    <s v="US"/>
    <s v="USD"/>
    <x v="3258"/>
    <x v="3266"/>
    <b v="1"/>
    <n v="163"/>
    <b v="1"/>
    <x v="6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x v="3259"/>
    <x v="3267"/>
    <b v="1"/>
    <n v="288"/>
    <b v="1"/>
    <x v="6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x v="3260"/>
    <x v="3268"/>
    <b v="1"/>
    <n v="42"/>
    <b v="1"/>
    <x v="6"/>
    <n v="128"/>
    <n v="60.95"/>
    <x v="1"/>
    <s v="plays"/>
    <x v="3268"/>
    <x v="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x v="3261"/>
    <x v="3269"/>
    <b v="1"/>
    <n v="70"/>
    <b v="1"/>
    <x v="6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x v="3262"/>
    <x v="3270"/>
    <b v="1"/>
    <n v="30"/>
    <b v="1"/>
    <x v="6"/>
    <n v="102"/>
    <n v="61"/>
    <x v="1"/>
    <s v="plays"/>
    <x v="3270"/>
    <x v="0"/>
  </r>
  <r>
    <n v="3271"/>
    <s v="Saxon Court at Southwark Playhouse"/>
    <s v="A razor sharp satire to darken your Christmas."/>
    <x v="15"/>
    <x v="2161"/>
    <x v="0"/>
    <s v="GB"/>
    <s v="GBP"/>
    <x v="3263"/>
    <x v="3271"/>
    <b v="1"/>
    <n v="51"/>
    <b v="1"/>
    <x v="6"/>
    <n v="130"/>
    <n v="38.24"/>
    <x v="1"/>
    <s v="plays"/>
    <x v="3271"/>
    <x v="0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x v="3264"/>
    <x v="3272"/>
    <b v="1"/>
    <n v="145"/>
    <b v="1"/>
    <x v="6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x v="3265"/>
    <x v="3273"/>
    <b v="1"/>
    <n v="21"/>
    <b v="1"/>
    <x v="6"/>
    <n v="107"/>
    <n v="204.57"/>
    <x v="1"/>
    <s v="plays"/>
    <x v="3273"/>
    <x v="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x v="3266"/>
    <x v="3274"/>
    <b v="1"/>
    <n v="286"/>
    <b v="1"/>
    <x v="6"/>
    <n v="101"/>
    <n v="54.91"/>
    <x v="1"/>
    <s v="plays"/>
    <x v="3274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x v="3267"/>
    <x v="3275"/>
    <b v="1"/>
    <n v="12"/>
    <b v="1"/>
    <x v="6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x v="3268"/>
    <x v="3276"/>
    <b v="1"/>
    <n v="100"/>
    <b v="1"/>
    <x v="6"/>
    <n v="117"/>
    <n v="52.58"/>
    <x v="1"/>
    <s v="plays"/>
    <x v="3276"/>
    <x v="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x v="3269"/>
    <x v="3277"/>
    <b v="1"/>
    <n v="100"/>
    <b v="1"/>
    <x v="6"/>
    <n v="109"/>
    <n v="54.3"/>
    <x v="1"/>
    <s v="plays"/>
    <x v="3277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x v="3270"/>
    <x v="3278"/>
    <b v="1"/>
    <n v="34"/>
    <b v="1"/>
    <x v="6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x v="3271"/>
    <x v="3279"/>
    <b v="0"/>
    <n v="63"/>
    <b v="1"/>
    <x v="6"/>
    <n v="114"/>
    <n v="105.21"/>
    <x v="1"/>
    <s v="plays"/>
    <x v="327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x v="3272"/>
    <x v="3280"/>
    <b v="0"/>
    <n v="30"/>
    <b v="1"/>
    <x v="6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x v="3273"/>
    <x v="3281"/>
    <b v="0"/>
    <n v="47"/>
    <b v="1"/>
    <x v="6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x v="3274"/>
    <x v="3282"/>
    <b v="0"/>
    <n v="237"/>
    <b v="1"/>
    <x v="6"/>
    <n v="103"/>
    <n v="134.26"/>
    <x v="1"/>
    <s v="plays"/>
    <x v="3282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x v="3275"/>
    <x v="3283"/>
    <b v="0"/>
    <n v="47"/>
    <b v="1"/>
    <x v="6"/>
    <n v="105"/>
    <n v="17.829999999999998"/>
    <x v="1"/>
    <s v="plays"/>
    <x v="3283"/>
    <x v="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x v="3276"/>
    <x v="3284"/>
    <b v="0"/>
    <n v="15"/>
    <b v="1"/>
    <x v="6"/>
    <n v="102"/>
    <n v="203.2"/>
    <x v="1"/>
    <s v="plays"/>
    <x v="3284"/>
    <x v="0"/>
  </r>
  <r>
    <n v="3285"/>
    <s v="By Morning"/>
    <s v="A new play by Matthew Gasda"/>
    <x v="402"/>
    <x v="2173"/>
    <x v="0"/>
    <s v="US"/>
    <s v="USD"/>
    <x v="3277"/>
    <x v="3285"/>
    <b v="0"/>
    <n v="81"/>
    <b v="1"/>
    <x v="6"/>
    <n v="112"/>
    <n v="69.19"/>
    <x v="1"/>
    <s v="plays"/>
    <x v="3285"/>
    <x v="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x v="3278"/>
    <x v="3286"/>
    <b v="0"/>
    <n v="122"/>
    <b v="1"/>
    <x v="6"/>
    <n v="102"/>
    <n v="125.12"/>
    <x v="1"/>
    <s v="plays"/>
    <x v="3286"/>
    <x v="0"/>
  </r>
  <r>
    <n v="3287"/>
    <s v="Three Things: Stories About Life"/>
    <s v="An inspirational one-man play about crisis, community, and the search for wholeness."/>
    <x v="30"/>
    <x v="911"/>
    <x v="0"/>
    <s v="CA"/>
    <s v="CAD"/>
    <x v="3279"/>
    <x v="3287"/>
    <b v="0"/>
    <n v="34"/>
    <b v="1"/>
    <x v="6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x v="3280"/>
    <x v="3288"/>
    <b v="0"/>
    <n v="207"/>
    <b v="1"/>
    <x v="6"/>
    <n v="100"/>
    <n v="48.44"/>
    <x v="1"/>
    <s v="plays"/>
    <x v="3288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x v="3281"/>
    <x v="3289"/>
    <b v="0"/>
    <n v="25"/>
    <b v="1"/>
    <x v="6"/>
    <n v="133"/>
    <n v="26.61"/>
    <x v="1"/>
    <s v="plays"/>
    <x v="3289"/>
    <x v="0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x v="3282"/>
    <x v="3290"/>
    <b v="0"/>
    <n v="72"/>
    <b v="1"/>
    <x v="6"/>
    <n v="121"/>
    <n v="33.67"/>
    <x v="1"/>
    <s v="plays"/>
    <x v="3290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x v="3283"/>
    <x v="3291"/>
    <b v="0"/>
    <n v="14"/>
    <b v="1"/>
    <x v="6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x v="3284"/>
    <x v="3292"/>
    <b v="0"/>
    <n v="15"/>
    <b v="1"/>
    <x v="6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x v="3285"/>
    <x v="3293"/>
    <b v="0"/>
    <n v="91"/>
    <b v="1"/>
    <x v="6"/>
    <n v="170"/>
    <n v="84.29"/>
    <x v="1"/>
    <s v="plays"/>
    <x v="3293"/>
    <x v="0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x v="3286"/>
    <x v="3294"/>
    <b v="0"/>
    <n v="24"/>
    <b v="1"/>
    <x v="6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x v="3287"/>
    <x v="3295"/>
    <b v="0"/>
    <n v="27"/>
    <b v="1"/>
    <x v="6"/>
    <n v="103"/>
    <n v="26.67"/>
    <x v="1"/>
    <s v="plays"/>
    <x v="3295"/>
    <x v="0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x v="3288"/>
    <x v="3296"/>
    <b v="0"/>
    <n v="47"/>
    <b v="1"/>
    <x v="6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x v="3289"/>
    <x v="3297"/>
    <b v="0"/>
    <n v="44"/>
    <b v="1"/>
    <x v="6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x v="3290"/>
    <x v="3298"/>
    <b v="0"/>
    <n v="72"/>
    <b v="1"/>
    <x v="6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x v="3291"/>
    <x v="3299"/>
    <b v="0"/>
    <n v="63"/>
    <b v="1"/>
    <x v="6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x v="3292"/>
    <x v="3300"/>
    <b v="0"/>
    <n v="88"/>
    <b v="1"/>
    <x v="6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x v="3293"/>
    <x v="3301"/>
    <b v="0"/>
    <n v="70"/>
    <b v="1"/>
    <x v="6"/>
    <n v="133"/>
    <n v="57.2"/>
    <x v="1"/>
    <s v="plays"/>
    <x v="3301"/>
    <x v="0"/>
  </r>
  <r>
    <n v="3302"/>
    <s v="El muro de BorÃ­s KiÃ©n"/>
    <s v="FilosofÃ­a de los anÃ³nimos"/>
    <x v="33"/>
    <x v="2186"/>
    <x v="0"/>
    <s v="ES"/>
    <s v="EUR"/>
    <x v="3294"/>
    <x v="3302"/>
    <b v="0"/>
    <n v="50"/>
    <b v="1"/>
    <x v="6"/>
    <n v="103"/>
    <n v="173.7"/>
    <x v="1"/>
    <s v="plays"/>
    <x v="3302"/>
    <x v="0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x v="3295"/>
    <x v="3303"/>
    <b v="0"/>
    <n v="35"/>
    <b v="1"/>
    <x v="6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x v="3296"/>
    <x v="3304"/>
    <b v="0"/>
    <n v="175"/>
    <b v="1"/>
    <x v="6"/>
    <n v="105"/>
    <n v="89.59"/>
    <x v="1"/>
    <s v="plays"/>
    <x v="3304"/>
    <x v="0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x v="3297"/>
    <x v="3305"/>
    <b v="0"/>
    <n v="20"/>
    <b v="1"/>
    <x v="6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x v="3298"/>
    <x v="3306"/>
    <b v="0"/>
    <n v="54"/>
    <b v="1"/>
    <x v="6"/>
    <n v="175"/>
    <n v="48.7"/>
    <x v="1"/>
    <s v="plays"/>
    <x v="3306"/>
    <x v="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x v="3299"/>
    <x v="3307"/>
    <b v="0"/>
    <n v="20"/>
    <b v="1"/>
    <x v="6"/>
    <n v="107"/>
    <n v="53.34"/>
    <x v="1"/>
    <s v="plays"/>
    <x v="3307"/>
    <x v="0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x v="3300"/>
    <x v="3308"/>
    <b v="0"/>
    <n v="57"/>
    <b v="1"/>
    <x v="6"/>
    <n v="122"/>
    <n v="75.09"/>
    <x v="1"/>
    <s v="plays"/>
    <x v="3308"/>
    <x v="0"/>
  </r>
  <r>
    <n v="3309"/>
    <s v="Collision Course"/>
    <s v="Two unlikely friends, a garage, tinned beans &amp; the end of the world."/>
    <x v="18"/>
    <x v="2191"/>
    <x v="0"/>
    <s v="GB"/>
    <s v="GBP"/>
    <x v="3301"/>
    <x v="3309"/>
    <b v="0"/>
    <n v="31"/>
    <b v="1"/>
    <x v="6"/>
    <n v="159"/>
    <n v="18"/>
    <x v="1"/>
    <s v="plays"/>
    <x v="3309"/>
    <x v="0"/>
  </r>
  <r>
    <n v="3310"/>
    <s v="The Island Boys: A New Play"/>
    <s v="A new play about coming coming home, recovery, and trying to find God in the process."/>
    <x v="115"/>
    <x v="2192"/>
    <x v="0"/>
    <s v="US"/>
    <s v="USD"/>
    <x v="3302"/>
    <x v="3310"/>
    <b v="0"/>
    <n v="31"/>
    <b v="1"/>
    <x v="6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x v="3303"/>
    <x v="3311"/>
    <b v="0"/>
    <n v="45"/>
    <b v="1"/>
    <x v="6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x v="3304"/>
    <x v="3312"/>
    <b v="0"/>
    <n v="41"/>
    <b v="1"/>
    <x v="6"/>
    <n v="100"/>
    <n v="61"/>
    <x v="1"/>
    <s v="plays"/>
    <x v="3312"/>
    <x v="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x v="3305"/>
    <x v="3313"/>
    <b v="0"/>
    <n v="29"/>
    <b v="1"/>
    <x v="6"/>
    <n v="116"/>
    <n v="80.03"/>
    <x v="1"/>
    <s v="plays"/>
    <x v="3313"/>
    <x v="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x v="3306"/>
    <x v="3314"/>
    <b v="0"/>
    <n v="58"/>
    <b v="1"/>
    <x v="6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x v="3307"/>
    <x v="3315"/>
    <b v="0"/>
    <n v="89"/>
    <b v="1"/>
    <x v="6"/>
    <n v="110"/>
    <n v="49.44"/>
    <x v="1"/>
    <s v="plays"/>
    <x v="3315"/>
    <x v="0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x v="3308"/>
    <x v="3316"/>
    <b v="0"/>
    <n v="125"/>
    <b v="1"/>
    <x v="6"/>
    <n v="100"/>
    <n v="93.98"/>
    <x v="1"/>
    <s v="plays"/>
    <x v="3316"/>
    <x v="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x v="3309"/>
    <x v="3317"/>
    <b v="0"/>
    <n v="18"/>
    <b v="1"/>
    <x v="6"/>
    <n v="106"/>
    <n v="61.94"/>
    <x v="1"/>
    <s v="plays"/>
    <x v="3317"/>
    <x v="0"/>
  </r>
  <r>
    <n v="3318"/>
    <s v="ROOMIES - Atlantic Canada Tour 2016-17"/>
    <s v="Help us strengthen and inspire disability arts in Atlantic Canada"/>
    <x v="13"/>
    <x v="2197"/>
    <x v="0"/>
    <s v="CA"/>
    <s v="CAD"/>
    <x v="3310"/>
    <x v="3318"/>
    <b v="0"/>
    <n v="32"/>
    <b v="1"/>
    <x v="6"/>
    <n v="126"/>
    <n v="78.5"/>
    <x v="1"/>
    <s v="plays"/>
    <x v="3318"/>
    <x v="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x v="3311"/>
    <x v="3319"/>
    <b v="0"/>
    <n v="16"/>
    <b v="1"/>
    <x v="6"/>
    <n v="108"/>
    <n v="33.75"/>
    <x v="1"/>
    <s v="plays"/>
    <x v="3319"/>
    <x v="0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x v="3312"/>
    <x v="3320"/>
    <b v="0"/>
    <n v="38"/>
    <b v="1"/>
    <x v="6"/>
    <n v="101"/>
    <n v="66.45"/>
    <x v="1"/>
    <s v="plays"/>
    <x v="3320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x v="3313"/>
    <x v="3321"/>
    <b v="0"/>
    <n v="15"/>
    <b v="1"/>
    <x v="6"/>
    <n v="107"/>
    <n v="35.799999999999997"/>
    <x v="1"/>
    <s v="plays"/>
    <x v="3321"/>
    <x v="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x v="3314"/>
    <x v="3322"/>
    <b v="0"/>
    <n v="23"/>
    <b v="1"/>
    <x v="6"/>
    <n v="102"/>
    <n v="145.65"/>
    <x v="1"/>
    <s v="plays"/>
    <x v="3322"/>
    <x v="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x v="3315"/>
    <x v="3323"/>
    <b v="0"/>
    <n v="49"/>
    <b v="1"/>
    <x v="6"/>
    <n v="126"/>
    <n v="25.69"/>
    <x v="1"/>
    <s v="plays"/>
    <x v="3323"/>
    <x v="0"/>
  </r>
  <r>
    <n v="3324"/>
    <s v="At Swim, Two Boys"/>
    <s v="The play tells the story of Jim and Doyler and their friendship on the brink of Irish independence."/>
    <x v="15"/>
    <x v="2201"/>
    <x v="0"/>
    <s v="IE"/>
    <s v="EUR"/>
    <x v="3316"/>
    <x v="3324"/>
    <b v="0"/>
    <n v="10"/>
    <b v="1"/>
    <x v="6"/>
    <n v="102"/>
    <n v="152.5"/>
    <x v="1"/>
    <s v="plays"/>
    <x v="3324"/>
    <x v="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x v="3317"/>
    <x v="3325"/>
    <b v="0"/>
    <n v="15"/>
    <b v="1"/>
    <x v="6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x v="3318"/>
    <x v="3326"/>
    <b v="0"/>
    <n v="57"/>
    <b v="1"/>
    <x v="6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x v="3319"/>
    <x v="3327"/>
    <b v="0"/>
    <n v="33"/>
    <b v="1"/>
    <x v="6"/>
    <n v="101"/>
    <n v="24.55"/>
    <x v="1"/>
    <s v="plays"/>
    <x v="3327"/>
    <x v="0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x v="3320"/>
    <x v="3328"/>
    <b v="0"/>
    <n v="9"/>
    <b v="1"/>
    <x v="6"/>
    <n v="146"/>
    <n v="292.77999999999997"/>
    <x v="1"/>
    <s v="plays"/>
    <x v="3328"/>
    <x v="0"/>
  </r>
  <r>
    <n v="3329"/>
    <s v="Jestia and Raedon"/>
    <s v="Jestia and Raedon is a brand new romantic comedy play going to the Edinburgh Fringe Festival this summer."/>
    <x v="28"/>
    <x v="2205"/>
    <x v="0"/>
    <s v="GB"/>
    <s v="GBP"/>
    <x v="3321"/>
    <x v="3329"/>
    <b v="0"/>
    <n v="26"/>
    <b v="1"/>
    <x v="6"/>
    <n v="117"/>
    <n v="44.92"/>
    <x v="1"/>
    <s v="plays"/>
    <x v="3329"/>
    <x v="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x v="3322"/>
    <x v="3330"/>
    <b v="0"/>
    <n v="69"/>
    <b v="1"/>
    <x v="6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x v="3323"/>
    <x v="3331"/>
    <b v="0"/>
    <n v="65"/>
    <b v="1"/>
    <x v="6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x v="12"/>
    <x v="44"/>
    <x v="0"/>
    <s v="US"/>
    <s v="USD"/>
    <x v="3324"/>
    <x v="3332"/>
    <b v="0"/>
    <n v="83"/>
    <b v="1"/>
    <x v="6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x v="3325"/>
    <x v="3333"/>
    <b v="0"/>
    <n v="111"/>
    <b v="1"/>
    <x v="6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x v="3326"/>
    <x v="3334"/>
    <b v="0"/>
    <n v="46"/>
    <b v="1"/>
    <x v="6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x v="3327"/>
    <x v="3335"/>
    <b v="0"/>
    <n v="63"/>
    <b v="1"/>
    <x v="6"/>
    <n v="100"/>
    <n v="79.62"/>
    <x v="1"/>
    <s v="plays"/>
    <x v="3335"/>
    <x v="0"/>
  </r>
  <r>
    <n v="3336"/>
    <s v="WILDE TALES"/>
    <s v="A theatrical adaptation of Oscar Wilde's short stories, presented by Suitcase Civilians at The Space, April 5-10 2016."/>
    <x v="49"/>
    <x v="156"/>
    <x v="0"/>
    <s v="GB"/>
    <s v="GBP"/>
    <x v="3328"/>
    <x v="3336"/>
    <b v="0"/>
    <n v="9"/>
    <b v="1"/>
    <x v="6"/>
    <n v="100"/>
    <n v="27.78"/>
    <x v="1"/>
    <s v="plays"/>
    <x v="3336"/>
    <x v="0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x v="3329"/>
    <x v="3337"/>
    <b v="0"/>
    <n v="34"/>
    <b v="1"/>
    <x v="6"/>
    <n v="110"/>
    <n v="81.03"/>
    <x v="1"/>
    <s v="plays"/>
    <x v="3337"/>
    <x v="0"/>
  </r>
  <r>
    <n v="3338"/>
    <s v="The Last Days of Judas Iscariot"/>
    <s v="Join Estelle Parsons in support of Theater That Looks and Sounds Like America"/>
    <x v="36"/>
    <x v="2211"/>
    <x v="0"/>
    <s v="US"/>
    <s v="USD"/>
    <x v="3330"/>
    <x v="3338"/>
    <b v="0"/>
    <n v="112"/>
    <b v="1"/>
    <x v="6"/>
    <n v="102"/>
    <n v="136.85"/>
    <x v="1"/>
    <s v="plays"/>
    <x v="3338"/>
    <x v="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x v="3331"/>
    <x v="3339"/>
    <b v="0"/>
    <n v="47"/>
    <b v="1"/>
    <x v="6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x v="3332"/>
    <x v="3340"/>
    <b v="0"/>
    <n v="38"/>
    <b v="1"/>
    <x v="6"/>
    <n v="138"/>
    <n v="109.08"/>
    <x v="1"/>
    <s v="plays"/>
    <x v="3340"/>
    <x v="0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x v="3333"/>
    <x v="3341"/>
    <b v="0"/>
    <n v="28"/>
    <b v="1"/>
    <x v="6"/>
    <n v="100"/>
    <n v="119.64"/>
    <x v="1"/>
    <s v="plays"/>
    <x v="3341"/>
    <x v="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x v="3334"/>
    <x v="3342"/>
    <b v="0"/>
    <n v="78"/>
    <b v="1"/>
    <x v="6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x v="3335"/>
    <x v="3343"/>
    <b v="0"/>
    <n v="23"/>
    <b v="1"/>
    <x v="6"/>
    <n v="171"/>
    <n v="52.17"/>
    <x v="1"/>
    <s v="plays"/>
    <x v="3343"/>
    <x v="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x v="3336"/>
    <x v="3344"/>
    <b v="0"/>
    <n v="40"/>
    <b v="1"/>
    <x v="6"/>
    <n v="101"/>
    <n v="114.13"/>
    <x v="1"/>
    <s v="plays"/>
    <x v="3344"/>
    <x v="0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x v="3337"/>
    <x v="3345"/>
    <b v="0"/>
    <n v="13"/>
    <b v="1"/>
    <x v="6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x v="3338"/>
    <x v="3346"/>
    <b v="0"/>
    <n v="18"/>
    <b v="1"/>
    <x v="6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x v="3339"/>
    <x v="3347"/>
    <b v="0"/>
    <n v="22"/>
    <b v="1"/>
    <x v="6"/>
    <n v="119"/>
    <n v="108.59"/>
    <x v="1"/>
    <s v="plays"/>
    <x v="3347"/>
    <x v="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x v="3340"/>
    <x v="3348"/>
    <b v="0"/>
    <n v="79"/>
    <b v="1"/>
    <x v="6"/>
    <n v="100"/>
    <n v="69.819999999999993"/>
    <x v="1"/>
    <s v="plays"/>
    <x v="3348"/>
    <x v="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x v="3341"/>
    <x v="3349"/>
    <b v="0"/>
    <n v="14"/>
    <b v="1"/>
    <x v="6"/>
    <n v="153"/>
    <n v="109.57"/>
    <x v="1"/>
    <s v="plays"/>
    <x v="3349"/>
    <x v="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x v="3342"/>
    <x v="3350"/>
    <b v="0"/>
    <n v="51"/>
    <b v="1"/>
    <x v="6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x v="3343"/>
    <x v="3351"/>
    <b v="0"/>
    <n v="54"/>
    <b v="1"/>
    <x v="6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x v="3344"/>
    <x v="3352"/>
    <b v="0"/>
    <n v="70"/>
    <b v="1"/>
    <x v="6"/>
    <n v="108"/>
    <n v="76.8"/>
    <x v="1"/>
    <s v="plays"/>
    <x v="3352"/>
    <x v="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x v="3345"/>
    <x v="3353"/>
    <b v="0"/>
    <n v="44"/>
    <b v="1"/>
    <x v="6"/>
    <n v="315"/>
    <n v="35.799999999999997"/>
    <x v="1"/>
    <s v="plays"/>
    <x v="3353"/>
    <x v="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x v="3346"/>
    <x v="3354"/>
    <b v="0"/>
    <n v="55"/>
    <b v="1"/>
    <x v="6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x v="3347"/>
    <x v="3355"/>
    <b v="0"/>
    <n v="15"/>
    <b v="1"/>
    <x v="6"/>
    <n v="126"/>
    <n v="147.33000000000001"/>
    <x v="1"/>
    <s v="plays"/>
    <x v="3355"/>
    <x v="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x v="3348"/>
    <x v="3356"/>
    <b v="0"/>
    <n v="27"/>
    <b v="1"/>
    <x v="6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x v="3349"/>
    <x v="3357"/>
    <b v="0"/>
    <n v="21"/>
    <b v="1"/>
    <x v="6"/>
    <n v="101"/>
    <n v="96.19"/>
    <x v="1"/>
    <s v="plays"/>
    <x v="3357"/>
    <x v="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x v="3350"/>
    <x v="3358"/>
    <b v="0"/>
    <n v="162"/>
    <b v="1"/>
    <x v="6"/>
    <n v="103"/>
    <n v="63.57"/>
    <x v="1"/>
    <s v="plays"/>
    <x v="3358"/>
    <x v="0"/>
  </r>
  <r>
    <n v="3359"/>
    <s v="BEIRUT, LADY OF LEBANON"/>
    <s v="A Theatrical Production Celebrating the Lebanese Culture and the Human Spirit in Time of War."/>
    <x v="23"/>
    <x v="2224"/>
    <x v="0"/>
    <s v="US"/>
    <s v="USD"/>
    <x v="3351"/>
    <x v="3359"/>
    <b v="0"/>
    <n v="23"/>
    <b v="1"/>
    <x v="6"/>
    <n v="106"/>
    <n v="184.78"/>
    <x v="1"/>
    <s v="plays"/>
    <x v="3359"/>
    <x v="0"/>
  </r>
  <r>
    <n v="3360"/>
    <s v="Pretty Butch"/>
    <s v="World Premiere, an M1 Singapore Fringe Festival 2017 commission."/>
    <x v="7"/>
    <x v="2225"/>
    <x v="0"/>
    <s v="SG"/>
    <s v="SGD"/>
    <x v="3352"/>
    <x v="3360"/>
    <b v="0"/>
    <n v="72"/>
    <b v="1"/>
    <x v="6"/>
    <n v="101"/>
    <n v="126.72"/>
    <x v="1"/>
    <s v="plays"/>
    <x v="336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x v="3353"/>
    <x v="3361"/>
    <b v="0"/>
    <n v="68"/>
    <b v="1"/>
    <x v="6"/>
    <n v="113"/>
    <n v="83.43"/>
    <x v="1"/>
    <s v="plays"/>
    <x v="3361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x v="3354"/>
    <x v="3362"/>
    <b v="0"/>
    <n v="20"/>
    <b v="1"/>
    <x v="6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x v="3355"/>
    <x v="3363"/>
    <b v="0"/>
    <n v="26"/>
    <b v="1"/>
    <x v="6"/>
    <n v="101"/>
    <n v="302.31"/>
    <x v="1"/>
    <s v="plays"/>
    <x v="3363"/>
    <x v="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x v="3266"/>
    <x v="3364"/>
    <b v="0"/>
    <n v="72"/>
    <b v="1"/>
    <x v="6"/>
    <n v="106"/>
    <n v="44.14"/>
    <x v="1"/>
    <s v="plays"/>
    <x v="3364"/>
    <x v="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x v="3356"/>
    <x v="3365"/>
    <b v="0"/>
    <n v="3"/>
    <b v="1"/>
    <x v="6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x v="3357"/>
    <x v="3366"/>
    <b v="0"/>
    <n v="18"/>
    <b v="1"/>
    <x v="6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x v="3358"/>
    <x v="3367"/>
    <b v="0"/>
    <n v="30"/>
    <b v="1"/>
    <x v="6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x v="3359"/>
    <x v="3368"/>
    <b v="0"/>
    <n v="23"/>
    <b v="1"/>
    <x v="6"/>
    <n v="105"/>
    <n v="45.48"/>
    <x v="1"/>
    <s v="plays"/>
    <x v="3368"/>
    <x v="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x v="3360"/>
    <x v="3369"/>
    <b v="0"/>
    <n v="54"/>
    <b v="1"/>
    <x v="6"/>
    <n v="104"/>
    <n v="96.2"/>
    <x v="1"/>
    <s v="plays"/>
    <x v="3369"/>
    <x v="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x v="3361"/>
    <x v="3370"/>
    <b v="0"/>
    <n v="26"/>
    <b v="1"/>
    <x v="6"/>
    <n v="118"/>
    <n v="67.92"/>
    <x v="1"/>
    <s v="plays"/>
    <x v="3370"/>
    <x v="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x v="3362"/>
    <x v="3371"/>
    <b v="0"/>
    <n v="9"/>
    <b v="1"/>
    <x v="6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x v="28"/>
    <x v="831"/>
    <x v="0"/>
    <s v="US"/>
    <s v="USD"/>
    <x v="2835"/>
    <x v="3372"/>
    <b v="0"/>
    <n v="27"/>
    <b v="1"/>
    <x v="6"/>
    <n v="104"/>
    <n v="38.33"/>
    <x v="1"/>
    <s v="plays"/>
    <x v="3372"/>
    <x v="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x v="3363"/>
    <x v="3373"/>
    <b v="0"/>
    <n v="30"/>
    <b v="1"/>
    <x v="6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x v="3364"/>
    <x v="3374"/>
    <b v="0"/>
    <n v="52"/>
    <b v="1"/>
    <x v="6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x v="3365"/>
    <x v="3375"/>
    <b v="0"/>
    <n v="17"/>
    <b v="1"/>
    <x v="6"/>
    <n v="100"/>
    <n v="176.47"/>
    <x v="1"/>
    <s v="plays"/>
    <x v="3375"/>
    <x v="0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x v="3366"/>
    <x v="3376"/>
    <b v="0"/>
    <n v="19"/>
    <b v="1"/>
    <x v="6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x v="3367"/>
    <x v="3377"/>
    <b v="0"/>
    <n v="77"/>
    <b v="1"/>
    <x v="6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x v="3368"/>
    <x v="3378"/>
    <b v="0"/>
    <n v="21"/>
    <b v="1"/>
    <x v="6"/>
    <n v="108"/>
    <n v="28.19"/>
    <x v="1"/>
    <s v="plays"/>
    <x v="3378"/>
    <x v="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x v="3369"/>
    <x v="3379"/>
    <b v="0"/>
    <n v="38"/>
    <b v="1"/>
    <x v="6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x v="3370"/>
    <x v="3380"/>
    <b v="0"/>
    <n v="28"/>
    <b v="1"/>
    <x v="6"/>
    <n v="104"/>
    <n v="111.89"/>
    <x v="1"/>
    <s v="plays"/>
    <x v="338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x v="3371"/>
    <x v="3381"/>
    <b v="0"/>
    <n v="48"/>
    <b v="1"/>
    <x v="6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x v="3372"/>
    <x v="3382"/>
    <b v="0"/>
    <n v="46"/>
    <b v="1"/>
    <x v="6"/>
    <n v="101"/>
    <n v="76.650000000000006"/>
    <x v="1"/>
    <s v="plays"/>
    <x v="3382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x v="3373"/>
    <x v="3383"/>
    <b v="0"/>
    <n v="30"/>
    <b v="1"/>
    <x v="6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x v="3374"/>
    <x v="3384"/>
    <b v="0"/>
    <n v="64"/>
    <b v="1"/>
    <x v="6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x v="3375"/>
    <x v="3385"/>
    <b v="0"/>
    <n v="15"/>
    <b v="1"/>
    <x v="6"/>
    <n v="100"/>
    <n v="133.33000000000001"/>
    <x v="1"/>
    <s v="plays"/>
    <x v="3385"/>
    <x v="0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x v="3376"/>
    <x v="3386"/>
    <b v="0"/>
    <n v="41"/>
    <b v="1"/>
    <x v="6"/>
    <n v="105"/>
    <n v="51.22"/>
    <x v="1"/>
    <s v="plays"/>
    <x v="338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x v="3377"/>
    <x v="3387"/>
    <b v="0"/>
    <n v="35"/>
    <b v="1"/>
    <x v="6"/>
    <n v="117"/>
    <n v="100.17"/>
    <x v="1"/>
    <s v="plays"/>
    <x v="3387"/>
    <x v="0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x v="3378"/>
    <x v="3388"/>
    <b v="0"/>
    <n v="45"/>
    <b v="1"/>
    <x v="6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x v="3379"/>
    <x v="3389"/>
    <b v="0"/>
    <n v="62"/>
    <b v="1"/>
    <x v="6"/>
    <n v="115"/>
    <n v="184.68"/>
    <x v="1"/>
    <s v="plays"/>
    <x v="3389"/>
    <x v="0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x v="3380"/>
    <x v="3390"/>
    <b v="0"/>
    <n v="22"/>
    <b v="1"/>
    <x v="6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x v="3381"/>
    <x v="3391"/>
    <b v="0"/>
    <n v="18"/>
    <b v="1"/>
    <x v="6"/>
    <n v="223"/>
    <n v="61.94"/>
    <x v="1"/>
    <s v="plays"/>
    <x v="3391"/>
    <x v="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x v="3382"/>
    <x v="3392"/>
    <b v="0"/>
    <n v="12"/>
    <b v="1"/>
    <x v="6"/>
    <n v="100"/>
    <n v="41.67"/>
    <x v="1"/>
    <s v="plays"/>
    <x v="3392"/>
    <x v="0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x v="3383"/>
    <x v="3393"/>
    <b v="0"/>
    <n v="44"/>
    <b v="1"/>
    <x v="6"/>
    <n v="106"/>
    <n v="36.07"/>
    <x v="1"/>
    <s v="plays"/>
    <x v="3393"/>
    <x v="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x v="3384"/>
    <x v="3394"/>
    <b v="0"/>
    <n v="27"/>
    <b v="1"/>
    <x v="6"/>
    <n v="142"/>
    <n v="29"/>
    <x v="1"/>
    <s v="plays"/>
    <x v="3394"/>
    <x v="0"/>
  </r>
  <r>
    <n v="3395"/>
    <s v="MIRAMAR"/>
    <s v="Miramar is a a darkly funny play exploring what it is we call â€˜homeâ€™."/>
    <x v="2"/>
    <x v="1622"/>
    <x v="0"/>
    <s v="GB"/>
    <s v="GBP"/>
    <x v="3385"/>
    <x v="3395"/>
    <b v="0"/>
    <n v="38"/>
    <b v="1"/>
    <x v="6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x v="2806"/>
    <x v="3396"/>
    <b v="0"/>
    <n v="28"/>
    <b v="1"/>
    <x v="6"/>
    <n v="104"/>
    <n v="55.89"/>
    <x v="1"/>
    <s v="plays"/>
    <x v="3396"/>
    <x v="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x v="3386"/>
    <x v="3397"/>
    <b v="0"/>
    <n v="24"/>
    <b v="1"/>
    <x v="6"/>
    <n v="112"/>
    <n v="11.67"/>
    <x v="1"/>
    <s v="plays"/>
    <x v="3397"/>
    <x v="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x v="3387"/>
    <x v="3398"/>
    <b v="0"/>
    <n v="65"/>
    <b v="1"/>
    <x v="6"/>
    <n v="111"/>
    <n v="68.349999999999994"/>
    <x v="1"/>
    <s v="plays"/>
    <x v="3398"/>
    <x v="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x v="3388"/>
    <x v="3399"/>
    <b v="0"/>
    <n v="46"/>
    <b v="1"/>
    <x v="6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x v="3389"/>
    <x v="3400"/>
    <b v="0"/>
    <n v="85"/>
    <b v="1"/>
    <x v="6"/>
    <n v="100"/>
    <n v="118.13"/>
    <x v="1"/>
    <s v="plays"/>
    <x v="3400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x v="3390"/>
    <x v="3401"/>
    <b v="0"/>
    <n v="66"/>
    <b v="1"/>
    <x v="6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x v="3391"/>
    <x v="3402"/>
    <b v="0"/>
    <n v="165"/>
    <b v="1"/>
    <x v="6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x v="3392"/>
    <x v="3403"/>
    <b v="0"/>
    <n v="17"/>
    <b v="1"/>
    <x v="6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x v="3393"/>
    <x v="3404"/>
    <b v="0"/>
    <n v="3"/>
    <b v="1"/>
    <x v="6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x v="3394"/>
    <x v="3405"/>
    <b v="0"/>
    <n v="17"/>
    <b v="1"/>
    <x v="6"/>
    <n v="138"/>
    <n v="28.32"/>
    <x v="1"/>
    <s v="plays"/>
    <x v="3405"/>
    <x v="0"/>
  </r>
  <r>
    <n v="3406"/>
    <s v="Voices of Swords"/>
    <s v="A funny and moving new play about two families dealing with aging parents in very different ways!"/>
    <x v="3"/>
    <x v="2255"/>
    <x v="0"/>
    <s v="US"/>
    <s v="USD"/>
    <x v="3395"/>
    <x v="3406"/>
    <b v="0"/>
    <n v="91"/>
    <b v="1"/>
    <x v="6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x v="3396"/>
    <x v="3407"/>
    <b v="0"/>
    <n v="67"/>
    <b v="1"/>
    <x v="6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x v="3397"/>
    <x v="3408"/>
    <b v="0"/>
    <n v="18"/>
    <b v="1"/>
    <x v="6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x v="3398"/>
    <x v="3409"/>
    <b v="0"/>
    <n v="21"/>
    <b v="1"/>
    <x v="6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x v="3399"/>
    <x v="3410"/>
    <b v="0"/>
    <n v="40"/>
    <b v="1"/>
    <x v="6"/>
    <n v="109"/>
    <n v="81.38"/>
    <x v="1"/>
    <s v="plays"/>
    <x v="341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x v="3400"/>
    <x v="3411"/>
    <b v="0"/>
    <n v="78"/>
    <b v="1"/>
    <x v="6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x v="3401"/>
    <x v="3412"/>
    <b v="0"/>
    <n v="26"/>
    <b v="1"/>
    <x v="6"/>
    <n v="100"/>
    <n v="115.38"/>
    <x v="1"/>
    <s v="plays"/>
    <x v="3412"/>
    <x v="0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x v="3402"/>
    <x v="3413"/>
    <b v="0"/>
    <n v="14"/>
    <b v="1"/>
    <x v="6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x v="3403"/>
    <x v="3414"/>
    <b v="0"/>
    <n v="44"/>
    <b v="1"/>
    <x v="6"/>
    <n v="104"/>
    <n v="70.569999999999993"/>
    <x v="1"/>
    <s v="plays"/>
    <x v="3414"/>
    <x v="0"/>
  </r>
  <r>
    <n v="3415"/>
    <s v="Balm in Gilead at Columbia"/>
    <s v="We are raising funds to allow for enhanced scenic, costume, and lighting design. Every dollar helps!"/>
    <x v="48"/>
    <x v="148"/>
    <x v="0"/>
    <s v="US"/>
    <s v="USD"/>
    <x v="3404"/>
    <x v="3415"/>
    <b v="0"/>
    <n v="9"/>
    <b v="1"/>
    <x v="6"/>
    <n v="100"/>
    <n v="22.22"/>
    <x v="1"/>
    <s v="plays"/>
    <x v="34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x v="3405"/>
    <x v="3416"/>
    <b v="0"/>
    <n v="30"/>
    <b v="1"/>
    <x v="6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x v="3406"/>
    <x v="3417"/>
    <b v="0"/>
    <n v="45"/>
    <b v="1"/>
    <x v="6"/>
    <n v="100"/>
    <n v="37.78"/>
    <x v="1"/>
    <s v="plays"/>
    <x v="3417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x v="3407"/>
    <x v="3418"/>
    <b v="0"/>
    <n v="56"/>
    <b v="1"/>
    <x v="6"/>
    <n v="101"/>
    <n v="72.05"/>
    <x v="1"/>
    <s v="plays"/>
    <x v="3418"/>
    <x v="0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x v="3408"/>
    <x v="3419"/>
    <b v="0"/>
    <n v="46"/>
    <b v="1"/>
    <x v="6"/>
    <n v="107"/>
    <n v="63.7"/>
    <x v="1"/>
    <s v="plays"/>
    <x v="3419"/>
    <x v="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x v="3409"/>
    <x v="3420"/>
    <b v="0"/>
    <n v="34"/>
    <b v="1"/>
    <x v="6"/>
    <n v="138"/>
    <n v="28.41"/>
    <x v="1"/>
    <s v="plays"/>
    <x v="342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x v="3410"/>
    <x v="3421"/>
    <b v="0"/>
    <n v="98"/>
    <b v="1"/>
    <x v="6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x v="2232"/>
    <x v="3422"/>
    <b v="0"/>
    <n v="46"/>
    <b v="1"/>
    <x v="6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x v="3411"/>
    <x v="3423"/>
    <b v="0"/>
    <n v="10"/>
    <b v="1"/>
    <x v="6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x v="3412"/>
    <x v="3424"/>
    <b v="0"/>
    <n v="76"/>
    <b v="1"/>
    <x v="6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x v="3413"/>
    <x v="3425"/>
    <b v="0"/>
    <n v="104"/>
    <b v="1"/>
    <x v="6"/>
    <n v="103"/>
    <n v="297.02999999999997"/>
    <x v="1"/>
    <s v="plays"/>
    <x v="3425"/>
    <x v="0"/>
  </r>
  <r>
    <n v="3426"/>
    <s v="Holocene"/>
    <s v="Part ghost story, part cautionary tale, Holocene is a play about the end of our world, and the beginning of another."/>
    <x v="192"/>
    <x v="1959"/>
    <x v="0"/>
    <s v="US"/>
    <s v="USD"/>
    <x v="3414"/>
    <x v="3426"/>
    <b v="0"/>
    <n v="87"/>
    <b v="1"/>
    <x v="6"/>
    <n v="108"/>
    <n v="46.61"/>
    <x v="1"/>
    <s v="plays"/>
    <x v="3426"/>
    <x v="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x v="3415"/>
    <x v="3427"/>
    <b v="0"/>
    <n v="29"/>
    <b v="1"/>
    <x v="6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x v="3416"/>
    <x v="3428"/>
    <b v="0"/>
    <n v="51"/>
    <b v="1"/>
    <x v="6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x v="3417"/>
    <x v="3429"/>
    <b v="0"/>
    <n v="12"/>
    <b v="1"/>
    <x v="6"/>
    <n v="130"/>
    <n v="16.25"/>
    <x v="1"/>
    <s v="plays"/>
    <x v="3429"/>
    <x v="0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x v="3418"/>
    <x v="3430"/>
    <b v="0"/>
    <n v="72"/>
    <b v="1"/>
    <x v="6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x v="3419"/>
    <x v="3431"/>
    <b v="0"/>
    <n v="21"/>
    <b v="1"/>
    <x v="6"/>
    <n v="100"/>
    <n v="95.24"/>
    <x v="1"/>
    <s v="plays"/>
    <x v="3431"/>
    <x v="0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x v="3420"/>
    <x v="3432"/>
    <b v="0"/>
    <n v="42"/>
    <b v="1"/>
    <x v="6"/>
    <n v="110"/>
    <n v="52.21"/>
    <x v="1"/>
    <s v="plays"/>
    <x v="3432"/>
    <x v="0"/>
  </r>
  <r>
    <n v="3433"/>
    <s v="The Dybbuk"/>
    <s v="death&amp;pretzels presents their first Chicago based project:_x000a_The Dybbuk by S. Ansky"/>
    <x v="196"/>
    <x v="2272"/>
    <x v="0"/>
    <s v="US"/>
    <s v="USD"/>
    <x v="3421"/>
    <x v="3433"/>
    <b v="0"/>
    <n v="71"/>
    <b v="1"/>
    <x v="6"/>
    <n v="100"/>
    <n v="134.15"/>
    <x v="1"/>
    <s v="plays"/>
    <x v="3433"/>
    <x v="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x v="3422"/>
    <x v="3434"/>
    <b v="0"/>
    <n v="168"/>
    <b v="1"/>
    <x v="6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x v="3423"/>
    <x v="3435"/>
    <b v="0"/>
    <n v="19"/>
    <b v="1"/>
    <x v="6"/>
    <n v="112"/>
    <n v="58.95"/>
    <x v="1"/>
    <s v="plays"/>
    <x v="3435"/>
    <x v="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x v="3424"/>
    <x v="3436"/>
    <b v="0"/>
    <n v="37"/>
    <b v="1"/>
    <x v="6"/>
    <n v="106"/>
    <n v="143.11000000000001"/>
    <x v="1"/>
    <s v="plays"/>
    <x v="343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x v="3425"/>
    <x v="3437"/>
    <b v="0"/>
    <n v="36"/>
    <b v="1"/>
    <x v="6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x v="3426"/>
    <x v="3438"/>
    <b v="0"/>
    <n v="14"/>
    <b v="1"/>
    <x v="6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x v="3427"/>
    <x v="3439"/>
    <b v="0"/>
    <n v="18"/>
    <b v="1"/>
    <x v="6"/>
    <n v="135"/>
    <n v="89.79"/>
    <x v="1"/>
    <s v="plays"/>
    <x v="3439"/>
    <x v="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x v="3428"/>
    <x v="3440"/>
    <b v="0"/>
    <n v="82"/>
    <b v="1"/>
    <x v="6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x v="3429"/>
    <x v="3441"/>
    <b v="0"/>
    <n v="43"/>
    <b v="1"/>
    <x v="6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x v="3430"/>
    <x v="3442"/>
    <b v="0"/>
    <n v="8"/>
    <b v="1"/>
    <x v="6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x v="3431"/>
    <x v="3443"/>
    <b v="0"/>
    <n v="45"/>
    <b v="1"/>
    <x v="6"/>
    <n v="186"/>
    <n v="41.22"/>
    <x v="1"/>
    <s v="plays"/>
    <x v="3443"/>
    <x v="0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x v="3432"/>
    <x v="3444"/>
    <b v="0"/>
    <n v="20"/>
    <b v="1"/>
    <x v="6"/>
    <n v="289"/>
    <n v="43.35"/>
    <x v="1"/>
    <s v="plays"/>
    <x v="3444"/>
    <x v="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x v="3433"/>
    <x v="3445"/>
    <b v="0"/>
    <n v="31"/>
    <b v="1"/>
    <x v="6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x v="3434"/>
    <x v="3446"/>
    <b v="0"/>
    <n v="25"/>
    <b v="1"/>
    <x v="6"/>
    <n v="108"/>
    <n v="43.28"/>
    <x v="1"/>
    <s v="plays"/>
    <x v="3446"/>
    <x v="0"/>
  </r>
  <r>
    <n v="3447"/>
    <s v="The Vagabond Halfback"/>
    <s v="&quot;He was a poet, a vagrant, a philosopher, a lady's man and a hard drinker&quot;"/>
    <x v="28"/>
    <x v="2280"/>
    <x v="0"/>
    <s v="US"/>
    <s v="USD"/>
    <x v="3435"/>
    <x v="3447"/>
    <b v="0"/>
    <n v="14"/>
    <b v="1"/>
    <x v="6"/>
    <n v="108"/>
    <n v="77"/>
    <x v="1"/>
    <s v="plays"/>
    <x v="3447"/>
    <x v="0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x v="3436"/>
    <x v="3448"/>
    <b v="0"/>
    <n v="45"/>
    <b v="1"/>
    <x v="6"/>
    <n v="110"/>
    <n v="51.22"/>
    <x v="1"/>
    <s v="plays"/>
    <x v="3448"/>
    <x v="0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x v="3437"/>
    <x v="3449"/>
    <b v="0"/>
    <n v="20"/>
    <b v="1"/>
    <x v="6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x v="3438"/>
    <x v="3450"/>
    <b v="0"/>
    <n v="39"/>
    <b v="1"/>
    <x v="6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x v="3439"/>
    <x v="3451"/>
    <b v="0"/>
    <n v="16"/>
    <b v="1"/>
    <x v="6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x v="3440"/>
    <x v="3452"/>
    <b v="0"/>
    <n v="37"/>
    <b v="1"/>
    <x v="6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x v="3441"/>
    <x v="3453"/>
    <b v="0"/>
    <n v="14"/>
    <b v="1"/>
    <x v="6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x v="3442"/>
    <x v="3454"/>
    <b v="0"/>
    <n v="21"/>
    <b v="1"/>
    <x v="6"/>
    <n v="101"/>
    <n v="33.57"/>
    <x v="1"/>
    <s v="plays"/>
    <x v="345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x v="3443"/>
    <x v="3455"/>
    <b v="0"/>
    <n v="69"/>
    <b v="1"/>
    <x v="6"/>
    <n v="101"/>
    <n v="145.87"/>
    <x v="1"/>
    <s v="plays"/>
    <x v="3455"/>
    <x v="0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x v="3444"/>
    <x v="3456"/>
    <b v="0"/>
    <n v="16"/>
    <b v="1"/>
    <x v="6"/>
    <n v="191"/>
    <n v="358.69"/>
    <x v="1"/>
    <s v="plays"/>
    <x v="3456"/>
    <x v="0"/>
  </r>
  <r>
    <n v="3457"/>
    <s v="The Impossible Adventures Of Supernova Jones"/>
    <s v="Robots, Space Battles, Mystery, and Intrigue. Nothing is Impossible..."/>
    <x v="13"/>
    <x v="2289"/>
    <x v="0"/>
    <s v="US"/>
    <s v="USD"/>
    <x v="3445"/>
    <x v="3457"/>
    <b v="0"/>
    <n v="55"/>
    <b v="1"/>
    <x v="6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x v="3446"/>
    <x v="3458"/>
    <b v="0"/>
    <n v="27"/>
    <b v="1"/>
    <x v="6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x v="3447"/>
    <x v="3459"/>
    <b v="0"/>
    <n v="36"/>
    <b v="1"/>
    <x v="6"/>
    <n v="126"/>
    <n v="17.53"/>
    <x v="1"/>
    <s v="plays"/>
    <x v="3459"/>
    <x v="0"/>
  </r>
  <r>
    <n v="3460"/>
    <s v="Pushers"/>
    <s v="'Pushers' is an exciting new play and the first project for brand new theatre company, Ain't Got No Home Productions."/>
    <x v="2"/>
    <x v="2292"/>
    <x v="0"/>
    <s v="GB"/>
    <s v="GBP"/>
    <x v="3448"/>
    <x v="3460"/>
    <b v="0"/>
    <n v="19"/>
    <b v="1"/>
    <x v="6"/>
    <n v="190"/>
    <n v="50"/>
    <x v="1"/>
    <s v="plays"/>
    <x v="3460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x v="3449"/>
    <x v="3461"/>
    <b v="0"/>
    <n v="12"/>
    <b v="1"/>
    <x v="6"/>
    <n v="139"/>
    <n v="57.92"/>
    <x v="1"/>
    <s v="plays"/>
    <x v="3461"/>
    <x v="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x v="3450"/>
    <x v="3462"/>
    <b v="0"/>
    <n v="17"/>
    <b v="1"/>
    <x v="6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x v="3451"/>
    <x v="3463"/>
    <b v="0"/>
    <n v="114"/>
    <b v="1"/>
    <x v="6"/>
    <n v="103"/>
    <n v="90.68"/>
    <x v="1"/>
    <s v="plays"/>
    <x v="3463"/>
    <x v="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x v="3452"/>
    <x v="3464"/>
    <b v="0"/>
    <n v="93"/>
    <b v="1"/>
    <x v="6"/>
    <n v="102"/>
    <n v="55.01"/>
    <x v="1"/>
    <s v="plays"/>
    <x v="3464"/>
    <x v="0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x v="3453"/>
    <x v="3465"/>
    <b v="0"/>
    <n v="36"/>
    <b v="1"/>
    <x v="6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x v="3454"/>
    <x v="3466"/>
    <b v="0"/>
    <n v="61"/>
    <b v="1"/>
    <x v="6"/>
    <n v="127"/>
    <n v="72.95"/>
    <x v="1"/>
    <s v="plays"/>
    <x v="3466"/>
    <x v="0"/>
  </r>
  <r>
    <n v="3467"/>
    <s v="Venus in Fur, Los Angeles."/>
    <s v="Venus in Fur, By David Ives."/>
    <x v="9"/>
    <x v="168"/>
    <x v="0"/>
    <s v="US"/>
    <s v="USD"/>
    <x v="3455"/>
    <x v="3467"/>
    <b v="0"/>
    <n v="47"/>
    <b v="1"/>
    <x v="6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x v="3456"/>
    <x v="3468"/>
    <b v="0"/>
    <n v="17"/>
    <b v="1"/>
    <x v="6"/>
    <n v="122"/>
    <n v="716.35"/>
    <x v="1"/>
    <s v="plays"/>
    <x v="3468"/>
    <x v="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x v="3457"/>
    <x v="3469"/>
    <b v="0"/>
    <n v="63"/>
    <b v="1"/>
    <x v="6"/>
    <n v="113"/>
    <n v="50.4"/>
    <x v="1"/>
    <s v="plays"/>
    <x v="3469"/>
    <x v="0"/>
  </r>
  <r>
    <n v="3470"/>
    <s v="She Kills Monsters"/>
    <s v="The New Artist's Circle is a theatre company dedicated to bringing the arts to young people."/>
    <x v="49"/>
    <x v="672"/>
    <x v="0"/>
    <s v="US"/>
    <s v="USD"/>
    <x v="3458"/>
    <x v="3470"/>
    <b v="0"/>
    <n v="9"/>
    <b v="1"/>
    <x v="6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x v="3459"/>
    <x v="3471"/>
    <b v="0"/>
    <n v="30"/>
    <b v="1"/>
    <x v="6"/>
    <n v="215"/>
    <n v="35.770000000000003"/>
    <x v="1"/>
    <s v="plays"/>
    <x v="3471"/>
    <x v="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x v="3460"/>
    <x v="3472"/>
    <b v="0"/>
    <n v="23"/>
    <b v="1"/>
    <x v="6"/>
    <n v="102"/>
    <n v="88.74"/>
    <x v="1"/>
    <s v="plays"/>
    <x v="3472"/>
    <x v="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x v="3461"/>
    <x v="3473"/>
    <b v="0"/>
    <n v="33"/>
    <b v="1"/>
    <x v="6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x v="3462"/>
    <x v="3474"/>
    <b v="0"/>
    <n v="39"/>
    <b v="1"/>
    <x v="6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x v="43"/>
    <x v="2303"/>
    <x v="0"/>
    <s v="GB"/>
    <s v="GBP"/>
    <x v="3463"/>
    <x v="3475"/>
    <b v="0"/>
    <n v="17"/>
    <b v="1"/>
    <x v="6"/>
    <n v="113"/>
    <n v="20"/>
    <x v="1"/>
    <s v="plays"/>
    <x v="3475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x v="3464"/>
    <x v="3476"/>
    <b v="0"/>
    <n v="6"/>
    <b v="1"/>
    <x v="6"/>
    <n v="104"/>
    <n v="52"/>
    <x v="1"/>
    <s v="plays"/>
    <x v="3476"/>
    <x v="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x v="3465"/>
    <x v="3477"/>
    <b v="0"/>
    <n v="39"/>
    <b v="1"/>
    <x v="6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x v="3466"/>
    <x v="3478"/>
    <b v="0"/>
    <n v="57"/>
    <b v="1"/>
    <x v="6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x v="15"/>
    <x v="2306"/>
    <x v="0"/>
    <s v="GB"/>
    <s v="GBP"/>
    <x v="3467"/>
    <x v="3479"/>
    <b v="0"/>
    <n v="56"/>
    <b v="1"/>
    <x v="6"/>
    <n v="128"/>
    <n v="34.25"/>
    <x v="1"/>
    <s v="plays"/>
    <x v="3479"/>
    <x v="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x v="3468"/>
    <x v="3480"/>
    <b v="0"/>
    <n v="13"/>
    <b v="1"/>
    <x v="6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x v="3469"/>
    <x v="3481"/>
    <b v="0"/>
    <n v="95"/>
    <b v="1"/>
    <x v="6"/>
    <n v="119"/>
    <n v="125.05"/>
    <x v="1"/>
    <s v="plays"/>
    <x v="3481"/>
    <x v="0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x v="3470"/>
    <x v="3482"/>
    <b v="0"/>
    <n v="80"/>
    <b v="1"/>
    <x v="6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x v="3471"/>
    <x v="3483"/>
    <b v="0"/>
    <n v="133"/>
    <b v="1"/>
    <x v="6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x v="3472"/>
    <x v="3484"/>
    <b v="0"/>
    <n v="44"/>
    <b v="1"/>
    <x v="6"/>
    <n v="114"/>
    <n v="64.91"/>
    <x v="1"/>
    <s v="plays"/>
    <x v="3484"/>
    <x v="0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x v="3473"/>
    <x v="3485"/>
    <b v="0"/>
    <n v="30"/>
    <b v="1"/>
    <x v="6"/>
    <n v="101"/>
    <n v="55.33"/>
    <x v="1"/>
    <s v="plays"/>
    <x v="3485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x v="3474"/>
    <x v="3486"/>
    <b v="0"/>
    <n v="56"/>
    <b v="1"/>
    <x v="6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x v="3475"/>
    <x v="3487"/>
    <b v="0"/>
    <n v="66"/>
    <b v="1"/>
    <x v="6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x v="3476"/>
    <x v="3488"/>
    <b v="0"/>
    <n v="29"/>
    <b v="1"/>
    <x v="6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x v="3477"/>
    <x v="3489"/>
    <b v="0"/>
    <n v="72"/>
    <b v="1"/>
    <x v="6"/>
    <n v="113"/>
    <n v="78.260000000000005"/>
    <x v="1"/>
    <s v="plays"/>
    <x v="3489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x v="3478"/>
    <x v="3490"/>
    <b v="0"/>
    <n v="27"/>
    <b v="1"/>
    <x v="6"/>
    <n v="128"/>
    <n v="47.22"/>
    <x v="1"/>
    <s v="plays"/>
    <x v="3490"/>
    <x v="0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x v="3479"/>
    <x v="3491"/>
    <b v="0"/>
    <n v="10"/>
    <b v="1"/>
    <x v="6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x v="3480"/>
    <x v="3492"/>
    <b v="0"/>
    <n v="35"/>
    <b v="1"/>
    <x v="6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x v="3481"/>
    <x v="3493"/>
    <b v="0"/>
    <n v="29"/>
    <b v="1"/>
    <x v="6"/>
    <n v="100"/>
    <n v="51.72"/>
    <x v="1"/>
    <s v="plays"/>
    <x v="3493"/>
    <x v="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x v="3482"/>
    <x v="3494"/>
    <b v="0"/>
    <n v="13"/>
    <b v="1"/>
    <x v="6"/>
    <n v="100"/>
    <n v="30.77"/>
    <x v="1"/>
    <s v="plays"/>
    <x v="3494"/>
    <x v="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x v="3483"/>
    <x v="3495"/>
    <b v="0"/>
    <n v="72"/>
    <b v="1"/>
    <x v="6"/>
    <n v="107"/>
    <n v="74.209999999999994"/>
    <x v="1"/>
    <s v="plays"/>
    <x v="3495"/>
    <x v="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x v="3484"/>
    <x v="3496"/>
    <b v="0"/>
    <n v="78"/>
    <b v="1"/>
    <x v="6"/>
    <n v="124"/>
    <n v="47.85"/>
    <x v="1"/>
    <s v="plays"/>
    <x v="3496"/>
    <x v="0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x v="3485"/>
    <x v="3497"/>
    <b v="0"/>
    <n v="49"/>
    <b v="1"/>
    <x v="6"/>
    <n v="109"/>
    <n v="34.409999999999997"/>
    <x v="1"/>
    <s v="plays"/>
    <x v="3497"/>
    <x v="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x v="3486"/>
    <x v="3498"/>
    <b v="0"/>
    <n v="42"/>
    <b v="1"/>
    <x v="6"/>
    <n v="102"/>
    <n v="40.24"/>
    <x v="1"/>
    <s v="plays"/>
    <x v="3498"/>
    <x v="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x v="3487"/>
    <x v="3499"/>
    <b v="0"/>
    <n v="35"/>
    <b v="1"/>
    <x v="6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x v="3488"/>
    <x v="3500"/>
    <b v="0"/>
    <n v="42"/>
    <b v="1"/>
    <x v="6"/>
    <n v="106"/>
    <n v="25.31"/>
    <x v="1"/>
    <s v="plays"/>
    <x v="3500"/>
    <x v="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x v="3489"/>
    <x v="3501"/>
    <b v="0"/>
    <n v="42"/>
    <b v="1"/>
    <x v="6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x v="3490"/>
    <x v="3502"/>
    <b v="0"/>
    <n v="31"/>
    <b v="1"/>
    <x v="6"/>
    <n v="105"/>
    <n v="136"/>
    <x v="1"/>
    <s v="plays"/>
    <x v="3502"/>
    <x v="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x v="3491"/>
    <x v="3503"/>
    <b v="0"/>
    <n v="38"/>
    <b v="1"/>
    <x v="6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x v="3492"/>
    <x v="3504"/>
    <b v="0"/>
    <n v="8"/>
    <b v="1"/>
    <x v="6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x v="3493"/>
    <x v="3505"/>
    <b v="0"/>
    <n v="39"/>
    <b v="1"/>
    <x v="6"/>
    <n v="104"/>
    <n v="66.510000000000005"/>
    <x v="1"/>
    <s v="plays"/>
    <x v="35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x v="3494"/>
    <x v="3506"/>
    <b v="0"/>
    <n v="29"/>
    <b v="1"/>
    <x v="6"/>
    <n v="102"/>
    <n v="105"/>
    <x v="1"/>
    <s v="plays"/>
    <x v="3506"/>
    <x v="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x v="3495"/>
    <x v="3507"/>
    <b v="0"/>
    <n v="72"/>
    <b v="1"/>
    <x v="6"/>
    <n v="104"/>
    <n v="145"/>
    <x v="1"/>
    <s v="plays"/>
    <x v="3507"/>
    <x v="0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x v="3496"/>
    <x v="3508"/>
    <b v="0"/>
    <n v="15"/>
    <b v="1"/>
    <x v="6"/>
    <n v="180"/>
    <n v="12"/>
    <x v="1"/>
    <s v="plays"/>
    <x v="3508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x v="3497"/>
    <x v="3509"/>
    <b v="0"/>
    <n v="33"/>
    <b v="1"/>
    <x v="6"/>
    <n v="106"/>
    <n v="96.67"/>
    <x v="1"/>
    <s v="plays"/>
    <x v="3509"/>
    <x v="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x v="3498"/>
    <x v="3510"/>
    <b v="0"/>
    <n v="15"/>
    <b v="1"/>
    <x v="6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x v="15"/>
    <x v="2328"/>
    <x v="0"/>
    <s v="GB"/>
    <s v="GBP"/>
    <x v="3499"/>
    <x v="3511"/>
    <b v="0"/>
    <n v="19"/>
    <b v="1"/>
    <x v="6"/>
    <n v="101"/>
    <n v="79.89"/>
    <x v="1"/>
    <s v="plays"/>
    <x v="3511"/>
    <x v="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x v="3500"/>
    <x v="3512"/>
    <b v="0"/>
    <n v="17"/>
    <b v="1"/>
    <x v="6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x v="3501"/>
    <x v="3513"/>
    <b v="0"/>
    <n v="44"/>
    <b v="1"/>
    <x v="6"/>
    <n v="118"/>
    <n v="75.34"/>
    <x v="1"/>
    <s v="plays"/>
    <x v="351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x v="3502"/>
    <x v="3514"/>
    <b v="0"/>
    <n v="10"/>
    <b v="1"/>
    <x v="6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x v="3503"/>
    <x v="3515"/>
    <b v="0"/>
    <n v="46"/>
    <b v="1"/>
    <x v="6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x v="3504"/>
    <x v="3516"/>
    <b v="0"/>
    <n v="11"/>
    <b v="1"/>
    <x v="6"/>
    <n v="100"/>
    <n v="227.27"/>
    <x v="1"/>
    <s v="plays"/>
    <x v="3516"/>
    <x v="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x v="3505"/>
    <x v="3517"/>
    <b v="0"/>
    <n v="13"/>
    <b v="1"/>
    <x v="6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x v="3506"/>
    <x v="3518"/>
    <b v="0"/>
    <n v="33"/>
    <b v="1"/>
    <x v="6"/>
    <n v="110"/>
    <n v="50.02"/>
    <x v="1"/>
    <s v="plays"/>
    <x v="3518"/>
    <x v="0"/>
  </r>
  <r>
    <n v="3519"/>
    <s v="Bookstory"/>
    <s v="Bookstory is a tiny puppet musical with some very big ideas that tells the story of the story in the digital age"/>
    <x v="13"/>
    <x v="40"/>
    <x v="0"/>
    <s v="GB"/>
    <s v="GBP"/>
    <x v="3507"/>
    <x v="3519"/>
    <b v="0"/>
    <n v="28"/>
    <b v="1"/>
    <x v="6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x v="13"/>
    <x v="1132"/>
    <x v="0"/>
    <s v="GB"/>
    <s v="GBP"/>
    <x v="3508"/>
    <x v="3520"/>
    <b v="0"/>
    <n v="21"/>
    <b v="1"/>
    <x v="6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x v="3509"/>
    <x v="3521"/>
    <b v="0"/>
    <n v="13"/>
    <b v="1"/>
    <x v="6"/>
    <n v="169"/>
    <n v="45.62"/>
    <x v="1"/>
    <s v="plays"/>
    <x v="3521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x v="3510"/>
    <x v="3522"/>
    <b v="0"/>
    <n v="34"/>
    <b v="1"/>
    <x v="6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x v="3511"/>
    <x v="3523"/>
    <b v="0"/>
    <n v="80"/>
    <b v="1"/>
    <x v="6"/>
    <n v="114"/>
    <n v="56.83"/>
    <x v="1"/>
    <s v="plays"/>
    <x v="3523"/>
    <x v="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x v="3512"/>
    <x v="3524"/>
    <b v="0"/>
    <n v="74"/>
    <b v="1"/>
    <x v="6"/>
    <n v="102"/>
    <n v="137.24"/>
    <x v="1"/>
    <s v="plays"/>
    <x v="3524"/>
    <x v="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x v="3453"/>
    <x v="3525"/>
    <b v="0"/>
    <n v="7"/>
    <b v="1"/>
    <x v="6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x v="3513"/>
    <x v="3526"/>
    <b v="0"/>
    <n v="34"/>
    <b v="1"/>
    <x v="6"/>
    <n v="102"/>
    <n v="99"/>
    <x v="1"/>
    <s v="plays"/>
    <x v="352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x v="3514"/>
    <x v="3527"/>
    <b v="0"/>
    <n v="86"/>
    <b v="1"/>
    <x v="6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x v="3515"/>
    <x v="3528"/>
    <b v="0"/>
    <n v="37"/>
    <b v="1"/>
    <x v="6"/>
    <n v="101"/>
    <n v="45.11"/>
    <x v="1"/>
    <s v="plays"/>
    <x v="352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x v="3516"/>
    <x v="3529"/>
    <b v="0"/>
    <n v="18"/>
    <b v="1"/>
    <x v="6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x v="3517"/>
    <x v="3530"/>
    <b v="0"/>
    <n v="22"/>
    <b v="1"/>
    <x v="6"/>
    <n v="100"/>
    <n v="125"/>
    <x v="1"/>
    <s v="plays"/>
    <x v="3530"/>
    <x v="0"/>
  </r>
  <r>
    <n v="3531"/>
    <s v="The Reinvention of Lily Johnson"/>
    <s v="A political comedy for a crazy election year"/>
    <x v="28"/>
    <x v="1958"/>
    <x v="0"/>
    <s v="US"/>
    <s v="USD"/>
    <x v="3518"/>
    <x v="3531"/>
    <b v="0"/>
    <n v="26"/>
    <b v="1"/>
    <x v="6"/>
    <n v="128"/>
    <n v="49.23"/>
    <x v="1"/>
    <s v="plays"/>
    <x v="3531"/>
    <x v="0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x v="3519"/>
    <x v="3532"/>
    <b v="0"/>
    <n v="27"/>
    <b v="1"/>
    <x v="6"/>
    <n v="119"/>
    <n v="42.3"/>
    <x v="1"/>
    <s v="plays"/>
    <x v="3532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x v="3520"/>
    <x v="3533"/>
    <b v="0"/>
    <n v="8"/>
    <b v="1"/>
    <x v="6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x v="10"/>
    <x v="2339"/>
    <x v="0"/>
    <s v="US"/>
    <s v="USD"/>
    <x v="3521"/>
    <x v="3534"/>
    <b v="0"/>
    <n v="204"/>
    <b v="1"/>
    <x v="6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x v="1804"/>
    <x v="3535"/>
    <b v="0"/>
    <n v="46"/>
    <b v="1"/>
    <x v="6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x v="3522"/>
    <x v="3536"/>
    <b v="0"/>
    <n v="17"/>
    <b v="1"/>
    <x v="6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x v="3523"/>
    <x v="3537"/>
    <b v="0"/>
    <n v="28"/>
    <b v="1"/>
    <x v="6"/>
    <n v="180"/>
    <n v="43.5"/>
    <x v="1"/>
    <s v="plays"/>
    <x v="3537"/>
    <x v="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x v="3524"/>
    <x v="3538"/>
    <b v="0"/>
    <n v="83"/>
    <b v="1"/>
    <x v="6"/>
    <n v="128"/>
    <n v="30.95"/>
    <x v="1"/>
    <s v="plays"/>
    <x v="3538"/>
    <x v="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x v="3525"/>
    <x v="3539"/>
    <b v="0"/>
    <n v="13"/>
    <b v="1"/>
    <x v="6"/>
    <n v="120"/>
    <n v="55.23"/>
    <x v="1"/>
    <s v="plays"/>
    <x v="3539"/>
    <x v="0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x v="3526"/>
    <x v="3540"/>
    <b v="0"/>
    <n v="8"/>
    <b v="1"/>
    <x v="6"/>
    <n v="123"/>
    <n v="46.13"/>
    <x v="1"/>
    <s v="plays"/>
    <x v="3540"/>
    <x v="0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x v="3527"/>
    <x v="3541"/>
    <b v="0"/>
    <n v="32"/>
    <b v="1"/>
    <x v="6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x v="3528"/>
    <x v="3542"/>
    <b v="0"/>
    <n v="85"/>
    <b v="1"/>
    <x v="6"/>
    <n v="102"/>
    <n v="66.150000000000006"/>
    <x v="1"/>
    <s v="plays"/>
    <x v="3542"/>
    <x v="0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x v="3529"/>
    <x v="3543"/>
    <b v="0"/>
    <n v="29"/>
    <b v="1"/>
    <x v="6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x v="30"/>
    <x v="911"/>
    <x v="0"/>
    <s v="US"/>
    <s v="USD"/>
    <x v="3530"/>
    <x v="3544"/>
    <b v="0"/>
    <n v="24"/>
    <b v="1"/>
    <x v="6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x v="3531"/>
    <x v="3545"/>
    <b v="0"/>
    <n v="8"/>
    <b v="1"/>
    <x v="6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x v="3532"/>
    <x v="3546"/>
    <b v="0"/>
    <n v="19"/>
    <b v="1"/>
    <x v="6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x v="3533"/>
    <x v="3547"/>
    <b v="0"/>
    <n v="336"/>
    <b v="1"/>
    <x v="6"/>
    <n v="114"/>
    <n v="119.18"/>
    <x v="1"/>
    <s v="plays"/>
    <x v="3547"/>
    <x v="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x v="3534"/>
    <x v="3548"/>
    <b v="0"/>
    <n v="13"/>
    <b v="1"/>
    <x v="6"/>
    <n v="102"/>
    <n v="164.62"/>
    <x v="1"/>
    <s v="plays"/>
    <x v="3548"/>
    <x v="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x v="3535"/>
    <x v="3549"/>
    <b v="0"/>
    <n v="42"/>
    <b v="1"/>
    <x v="6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x v="3536"/>
    <x v="3550"/>
    <b v="0"/>
    <n v="64"/>
    <b v="1"/>
    <x v="6"/>
    <n v="105"/>
    <n v="40.94"/>
    <x v="1"/>
    <s v="plays"/>
    <x v="3550"/>
    <x v="0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x v="3537"/>
    <x v="3551"/>
    <b v="0"/>
    <n v="25"/>
    <b v="1"/>
    <x v="6"/>
    <n v="102"/>
    <n v="61.1"/>
    <x v="1"/>
    <s v="plays"/>
    <x v="3551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x v="3538"/>
    <x v="3552"/>
    <b v="0"/>
    <n v="20"/>
    <b v="1"/>
    <x v="6"/>
    <n v="100"/>
    <n v="38.65"/>
    <x v="1"/>
    <s v="plays"/>
    <x v="3552"/>
    <x v="0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x v="3539"/>
    <x v="3553"/>
    <b v="0"/>
    <n v="104"/>
    <b v="1"/>
    <x v="6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x v="3540"/>
    <x v="3554"/>
    <b v="0"/>
    <n v="53"/>
    <b v="1"/>
    <x v="6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x v="3541"/>
    <x v="3555"/>
    <b v="0"/>
    <n v="14"/>
    <b v="1"/>
    <x v="6"/>
    <n v="100"/>
    <n v="171.43"/>
    <x v="1"/>
    <s v="plays"/>
    <x v="3555"/>
    <x v="0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x v="3542"/>
    <x v="3556"/>
    <b v="0"/>
    <n v="20"/>
    <b v="1"/>
    <x v="6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x v="3543"/>
    <x v="3557"/>
    <b v="0"/>
    <n v="558"/>
    <b v="1"/>
    <x v="6"/>
    <n v="100"/>
    <n v="179.28"/>
    <x v="1"/>
    <s v="plays"/>
    <x v="3557"/>
    <x v="0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x v="3544"/>
    <x v="3558"/>
    <b v="0"/>
    <n v="22"/>
    <b v="1"/>
    <x v="6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x v="3545"/>
    <x v="3559"/>
    <b v="0"/>
    <n v="24"/>
    <b v="1"/>
    <x v="6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x v="3546"/>
    <x v="3560"/>
    <b v="0"/>
    <n v="74"/>
    <b v="1"/>
    <x v="6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x v="3547"/>
    <x v="3561"/>
    <b v="0"/>
    <n v="54"/>
    <b v="1"/>
    <x v="6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x v="3548"/>
    <x v="3562"/>
    <b v="0"/>
    <n v="31"/>
    <b v="1"/>
    <x v="6"/>
    <n v="149"/>
    <n v="15.13"/>
    <x v="1"/>
    <s v="plays"/>
    <x v="3562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x v="3549"/>
    <x v="3563"/>
    <b v="0"/>
    <n v="25"/>
    <b v="1"/>
    <x v="6"/>
    <n v="105"/>
    <n v="21.1"/>
    <x v="1"/>
    <s v="plays"/>
    <x v="3563"/>
    <x v="0"/>
  </r>
  <r>
    <n v="3564"/>
    <s v="The Pillowman Aberdeen"/>
    <s v="Multi Award-Winng play THE PILLOWMAN coming to the Arts Centre Theatre, Aberdeen"/>
    <x v="28"/>
    <x v="2025"/>
    <x v="0"/>
    <s v="GB"/>
    <s v="GBP"/>
    <x v="3550"/>
    <x v="3564"/>
    <b v="0"/>
    <n v="17"/>
    <b v="1"/>
    <x v="6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x v="3551"/>
    <x v="3565"/>
    <b v="0"/>
    <n v="12"/>
    <b v="1"/>
    <x v="6"/>
    <n v="131"/>
    <n v="97.92"/>
    <x v="1"/>
    <s v="plays"/>
    <x v="3565"/>
    <x v="0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x v="3552"/>
    <x v="3566"/>
    <b v="0"/>
    <n v="38"/>
    <b v="1"/>
    <x v="6"/>
    <n v="105"/>
    <n v="55.13"/>
    <x v="1"/>
    <s v="plays"/>
    <x v="3566"/>
    <x v="0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x v="3553"/>
    <x v="3567"/>
    <b v="0"/>
    <n v="41"/>
    <b v="1"/>
    <x v="6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x v="3554"/>
    <x v="3568"/>
    <b v="0"/>
    <n v="19"/>
    <b v="1"/>
    <x v="6"/>
    <n v="111"/>
    <n v="58.42"/>
    <x v="1"/>
    <s v="plays"/>
    <x v="3568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x v="3555"/>
    <x v="3569"/>
    <b v="0"/>
    <n v="41"/>
    <b v="1"/>
    <x v="6"/>
    <n v="100"/>
    <n v="122.54"/>
    <x v="1"/>
    <s v="plays"/>
    <x v="3569"/>
    <x v="0"/>
  </r>
  <r>
    <n v="3570"/>
    <s v="The Lower Depths"/>
    <s v="Theatre Machine presents an all-new adaptation of Maxim Gorky's classic of Russian theatre, The Lower Depths."/>
    <x v="13"/>
    <x v="2361"/>
    <x v="0"/>
    <s v="US"/>
    <s v="USD"/>
    <x v="3556"/>
    <x v="3570"/>
    <b v="0"/>
    <n v="26"/>
    <b v="1"/>
    <x v="6"/>
    <n v="114"/>
    <n v="87.96"/>
    <x v="1"/>
    <s v="plays"/>
    <x v="3570"/>
    <x v="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x v="3557"/>
    <x v="3571"/>
    <b v="0"/>
    <n v="25"/>
    <b v="1"/>
    <x v="6"/>
    <n v="122"/>
    <n v="73.239999999999995"/>
    <x v="1"/>
    <s v="plays"/>
    <x v="3571"/>
    <x v="0"/>
  </r>
  <r>
    <n v="3572"/>
    <s v="Monster"/>
    <s v="A darkly comic one woman show by Abram Rooney as part of The Camden Fringe 2015."/>
    <x v="2"/>
    <x v="83"/>
    <x v="0"/>
    <s v="GB"/>
    <s v="GBP"/>
    <x v="3558"/>
    <x v="3572"/>
    <b v="0"/>
    <n v="9"/>
    <b v="1"/>
    <x v="6"/>
    <n v="100"/>
    <n v="55.56"/>
    <x v="1"/>
    <s v="plays"/>
    <x v="3572"/>
    <x v="0"/>
  </r>
  <r>
    <n v="3573"/>
    <s v="Licensed To Ill"/>
    <s v="London based theatre makers collaborating to create a new show about the history of HipHop."/>
    <x v="9"/>
    <x v="2363"/>
    <x v="0"/>
    <s v="GB"/>
    <s v="GBP"/>
    <x v="3559"/>
    <x v="3573"/>
    <b v="0"/>
    <n v="78"/>
    <b v="1"/>
    <x v="6"/>
    <n v="103"/>
    <n v="39.54"/>
    <x v="1"/>
    <s v="plays"/>
    <x v="3573"/>
    <x v="0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x v="3560"/>
    <x v="3574"/>
    <b v="0"/>
    <n v="45"/>
    <b v="1"/>
    <x v="6"/>
    <n v="106"/>
    <n v="136.78"/>
    <x v="1"/>
    <s v="plays"/>
    <x v="3574"/>
    <x v="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x v="3561"/>
    <x v="3575"/>
    <b v="0"/>
    <n v="102"/>
    <b v="1"/>
    <x v="6"/>
    <n v="101"/>
    <n v="99.34"/>
    <x v="1"/>
    <s v="plays"/>
    <x v="3575"/>
    <x v="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x v="3562"/>
    <x v="3576"/>
    <b v="0"/>
    <n v="5"/>
    <b v="1"/>
    <x v="6"/>
    <n v="100"/>
    <n v="20"/>
    <x v="1"/>
    <s v="plays"/>
    <x v="3576"/>
    <x v="0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x v="3563"/>
    <x v="3577"/>
    <b v="0"/>
    <n v="27"/>
    <b v="1"/>
    <x v="6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x v="15"/>
    <x v="2366"/>
    <x v="0"/>
    <s v="GB"/>
    <s v="GBP"/>
    <x v="3564"/>
    <x v="3578"/>
    <b v="0"/>
    <n v="37"/>
    <b v="1"/>
    <x v="6"/>
    <n v="100"/>
    <n v="40.549999999999997"/>
    <x v="1"/>
    <s v="plays"/>
    <x v="357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x v="3565"/>
    <x v="3579"/>
    <b v="0"/>
    <n v="14"/>
    <b v="1"/>
    <x v="6"/>
    <n v="100"/>
    <n v="35.71"/>
    <x v="1"/>
    <s v="plays"/>
    <x v="3579"/>
    <x v="0"/>
  </r>
  <r>
    <n v="3580"/>
    <s v="Annabel Lost"/>
    <s v="Annabel Lost combines visual art and performance poetry to tell the story of two orphaned refugees, Quetzal and Rhime."/>
    <x v="42"/>
    <x v="581"/>
    <x v="0"/>
    <s v="US"/>
    <s v="USD"/>
    <x v="3566"/>
    <x v="3580"/>
    <b v="0"/>
    <n v="27"/>
    <b v="1"/>
    <x v="6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x v="3567"/>
    <x v="3581"/>
    <b v="0"/>
    <n v="45"/>
    <b v="1"/>
    <x v="6"/>
    <n v="100"/>
    <n v="33.33"/>
    <x v="1"/>
    <s v="plays"/>
    <x v="3581"/>
    <x v="0"/>
  </r>
  <r>
    <n v="3582"/>
    <s v="REALLY REALLY"/>
    <s v="A contemporary American play touching on the scorching realities of growing up in the Millennial generation."/>
    <x v="28"/>
    <x v="2367"/>
    <x v="0"/>
    <s v="US"/>
    <s v="USD"/>
    <x v="3568"/>
    <x v="3582"/>
    <b v="0"/>
    <n v="49"/>
    <b v="1"/>
    <x v="6"/>
    <n v="287"/>
    <n v="58.57"/>
    <x v="1"/>
    <s v="plays"/>
    <x v="3582"/>
    <x v="0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x v="3569"/>
    <x v="3583"/>
    <b v="0"/>
    <n v="24"/>
    <b v="1"/>
    <x v="6"/>
    <n v="109"/>
    <n v="135.63"/>
    <x v="1"/>
    <s v="plays"/>
    <x v="3583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x v="3570"/>
    <x v="3584"/>
    <b v="0"/>
    <n v="112"/>
    <b v="1"/>
    <x v="6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x v="3571"/>
    <x v="3585"/>
    <b v="0"/>
    <n v="23"/>
    <b v="1"/>
    <x v="6"/>
    <n v="119"/>
    <n v="176.09"/>
    <x v="1"/>
    <s v="plays"/>
    <x v="3585"/>
    <x v="0"/>
  </r>
  <r>
    <n v="3586"/>
    <s v="Actors &amp; Musicians who are Blind or Autistic"/>
    <s v="See Theatre In A New Light"/>
    <x v="51"/>
    <x v="2369"/>
    <x v="0"/>
    <s v="US"/>
    <s v="USD"/>
    <x v="3572"/>
    <x v="3586"/>
    <b v="0"/>
    <n v="54"/>
    <b v="1"/>
    <x v="6"/>
    <n v="109"/>
    <n v="151.97999999999999"/>
    <x v="1"/>
    <s v="plays"/>
    <x v="3586"/>
    <x v="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x v="3573"/>
    <x v="3587"/>
    <b v="0"/>
    <n v="28"/>
    <b v="1"/>
    <x v="6"/>
    <n v="127"/>
    <n v="22.61"/>
    <x v="1"/>
    <s v="plays"/>
    <x v="3587"/>
    <x v="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x v="3574"/>
    <x v="3588"/>
    <b v="0"/>
    <n v="11"/>
    <b v="1"/>
    <x v="6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x v="3575"/>
    <x v="3589"/>
    <b v="0"/>
    <n v="62"/>
    <b v="1"/>
    <x v="6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x v="3576"/>
    <x v="3590"/>
    <b v="0"/>
    <n v="73"/>
    <b v="1"/>
    <x v="6"/>
    <n v="100"/>
    <n v="68.53"/>
    <x v="1"/>
    <s v="plays"/>
    <x v="3590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x v="3577"/>
    <x v="3591"/>
    <b v="0"/>
    <n v="18"/>
    <b v="1"/>
    <x v="6"/>
    <n v="175"/>
    <n v="68.06"/>
    <x v="1"/>
    <s v="plays"/>
    <x v="3591"/>
    <x v="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x v="3578"/>
    <x v="3592"/>
    <b v="0"/>
    <n v="35"/>
    <b v="1"/>
    <x v="6"/>
    <n v="127"/>
    <n v="72.709999999999994"/>
    <x v="1"/>
    <s v="plays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x v="3579"/>
    <x v="3593"/>
    <b v="0"/>
    <n v="43"/>
    <b v="1"/>
    <x v="6"/>
    <n v="111"/>
    <n v="77.19"/>
    <x v="1"/>
    <s v="plays"/>
    <x v="3593"/>
    <x v="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x v="3580"/>
    <x v="3594"/>
    <b v="0"/>
    <n v="36"/>
    <b v="1"/>
    <x v="6"/>
    <n v="126"/>
    <n v="55.97"/>
    <x v="1"/>
    <s v="plays"/>
    <x v="3594"/>
    <x v="0"/>
  </r>
  <r>
    <n v="3595"/>
    <s v="The Flu Season"/>
    <s v="A new theatre company staging Will Eno's The Flu Season in Seattle"/>
    <x v="27"/>
    <x v="2372"/>
    <x v="0"/>
    <s v="US"/>
    <s v="USD"/>
    <x v="3581"/>
    <x v="3595"/>
    <b v="0"/>
    <n v="62"/>
    <b v="1"/>
    <x v="6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x v="3582"/>
    <x v="3596"/>
    <b v="0"/>
    <n v="15"/>
    <b v="1"/>
    <x v="6"/>
    <n v="108"/>
    <n v="79"/>
    <x v="1"/>
    <s v="plays"/>
    <x v="3596"/>
    <x v="0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x v="3583"/>
    <x v="3597"/>
    <b v="0"/>
    <n v="33"/>
    <b v="1"/>
    <x v="6"/>
    <n v="103"/>
    <n v="77.73"/>
    <x v="1"/>
    <s v="plays"/>
    <x v="3597"/>
    <x v="0"/>
  </r>
  <r>
    <n v="3598"/>
    <s v="Cinderella"/>
    <s v="River City Theatre Company needs your support as we embark on our thirteenth production, CINDERELLA!"/>
    <x v="28"/>
    <x v="1666"/>
    <x v="0"/>
    <s v="US"/>
    <s v="USD"/>
    <x v="3584"/>
    <x v="3598"/>
    <b v="0"/>
    <n v="27"/>
    <b v="1"/>
    <x v="6"/>
    <n v="110"/>
    <n v="40.78"/>
    <x v="1"/>
    <s v="plays"/>
    <x v="3598"/>
    <x v="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x v="3585"/>
    <x v="3599"/>
    <b v="0"/>
    <n v="17"/>
    <b v="1"/>
    <x v="6"/>
    <n v="202"/>
    <n v="59.41"/>
    <x v="1"/>
    <s v="plays"/>
    <x v="3599"/>
    <x v="0"/>
  </r>
  <r>
    <n v="3600"/>
    <s v="Pariah"/>
    <s v="The First Play From The Man Who Brought You The Black James Bond!"/>
    <x v="185"/>
    <x v="31"/>
    <x v="0"/>
    <s v="US"/>
    <s v="USD"/>
    <x v="3586"/>
    <x v="3600"/>
    <b v="0"/>
    <n v="4"/>
    <b v="1"/>
    <x v="6"/>
    <n v="130"/>
    <n v="3.25"/>
    <x v="1"/>
    <s v="plays"/>
    <x v="3600"/>
    <x v="0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x v="3587"/>
    <x v="3601"/>
    <b v="0"/>
    <n v="53"/>
    <b v="1"/>
    <x v="6"/>
    <n v="104"/>
    <n v="39.380000000000003"/>
    <x v="1"/>
    <s v="plays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x v="3588"/>
    <x v="3602"/>
    <b v="0"/>
    <n v="49"/>
    <b v="1"/>
    <x v="6"/>
    <n v="100"/>
    <n v="81.67"/>
    <x v="1"/>
    <s v="plays"/>
    <x v="3602"/>
    <x v="0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x v="3589"/>
    <x v="3603"/>
    <b v="0"/>
    <n v="57"/>
    <b v="1"/>
    <x v="6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x v="3590"/>
    <x v="3604"/>
    <b v="0"/>
    <n v="69"/>
    <b v="1"/>
    <x v="6"/>
    <n v="113"/>
    <n v="49.06"/>
    <x v="1"/>
    <s v="plays"/>
    <x v="3604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x v="3591"/>
    <x v="3605"/>
    <b v="0"/>
    <n v="15"/>
    <b v="1"/>
    <x v="6"/>
    <n v="184"/>
    <n v="30.67"/>
    <x v="1"/>
    <s v="plays"/>
    <x v="3605"/>
    <x v="0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x v="3592"/>
    <x v="3606"/>
    <b v="0"/>
    <n v="64"/>
    <b v="1"/>
    <x v="6"/>
    <n v="130"/>
    <n v="61.06"/>
    <x v="1"/>
    <s v="plays"/>
    <x v="3606"/>
    <x v="0"/>
  </r>
  <r>
    <n v="3607"/>
    <s v="E15 at The Pleasance and CPT"/>
    <s v="'E15' is a verbatim project that looks at the story of the Focus E15 Campaign"/>
    <x v="131"/>
    <x v="2377"/>
    <x v="0"/>
    <s v="GB"/>
    <s v="GBP"/>
    <x v="3593"/>
    <x v="3607"/>
    <b v="0"/>
    <n v="20"/>
    <b v="1"/>
    <x v="6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x v="3594"/>
    <x v="3608"/>
    <b v="0"/>
    <n v="27"/>
    <b v="1"/>
    <x v="6"/>
    <n v="100"/>
    <n v="29.63"/>
    <x v="1"/>
    <s v="plays"/>
    <x v="3608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x v="3595"/>
    <x v="3609"/>
    <b v="0"/>
    <n v="21"/>
    <b v="1"/>
    <x v="6"/>
    <n v="153"/>
    <n v="143.1"/>
    <x v="1"/>
    <s v="plays"/>
    <x v="3609"/>
    <x v="0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x v="3596"/>
    <x v="3610"/>
    <b v="0"/>
    <n v="31"/>
    <b v="1"/>
    <x v="6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x v="3597"/>
    <x v="3611"/>
    <b v="0"/>
    <n v="51"/>
    <b v="1"/>
    <x v="6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x v="3598"/>
    <x v="3612"/>
    <b v="0"/>
    <n v="57"/>
    <b v="1"/>
    <x v="6"/>
    <n v="144"/>
    <n v="126.67"/>
    <x v="1"/>
    <s v="plays"/>
    <x v="3612"/>
    <x v="0"/>
  </r>
  <r>
    <n v="3613"/>
    <s v="HIS NAME IS ARTHUR HOLMBERG"/>
    <s v="a woman walks into a bar except she looks like a man and no one's serving drinks. one night only"/>
    <x v="21"/>
    <x v="380"/>
    <x v="0"/>
    <s v="US"/>
    <s v="USD"/>
    <x v="3599"/>
    <x v="3613"/>
    <b v="0"/>
    <n v="20"/>
    <b v="1"/>
    <x v="6"/>
    <n v="100"/>
    <n v="62.5"/>
    <x v="1"/>
    <s v="plays"/>
    <x v="3613"/>
    <x v="0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x v="3600"/>
    <x v="3614"/>
    <b v="0"/>
    <n v="71"/>
    <b v="1"/>
    <x v="6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x v="3601"/>
    <x v="3615"/>
    <b v="0"/>
    <n v="72"/>
    <b v="1"/>
    <x v="6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x v="3602"/>
    <x v="3616"/>
    <b v="0"/>
    <n v="45"/>
    <b v="1"/>
    <x v="6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x v="3603"/>
    <x v="3617"/>
    <b v="0"/>
    <n v="51"/>
    <b v="1"/>
    <x v="6"/>
    <n v="119"/>
    <n v="17.25"/>
    <x v="1"/>
    <s v="plays"/>
    <x v="3617"/>
    <x v="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x v="3604"/>
    <x v="3618"/>
    <b v="0"/>
    <n v="56"/>
    <b v="1"/>
    <x v="6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x v="3605"/>
    <x v="3619"/>
    <b v="0"/>
    <n v="17"/>
    <b v="1"/>
    <x v="6"/>
    <n v="113"/>
    <n v="66.47"/>
    <x v="1"/>
    <s v="plays"/>
    <x v="3619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x v="3606"/>
    <x v="3620"/>
    <b v="0"/>
    <n v="197"/>
    <b v="1"/>
    <x v="6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x v="3607"/>
    <x v="3621"/>
    <b v="0"/>
    <n v="70"/>
    <b v="1"/>
    <x v="6"/>
    <n v="110"/>
    <n v="47.03"/>
    <x v="1"/>
    <s v="plays"/>
    <x v="3621"/>
    <x v="0"/>
  </r>
  <r>
    <n v="3622"/>
    <s v="Shakespeare's Pericles, Prince of Tyre"/>
    <s v="5 actors. 39 characters. 1 epic adventure. Presented by the Cradle Theatre Company."/>
    <x v="28"/>
    <x v="2385"/>
    <x v="0"/>
    <s v="US"/>
    <s v="USD"/>
    <x v="3608"/>
    <x v="3622"/>
    <b v="0"/>
    <n v="21"/>
    <b v="1"/>
    <x v="6"/>
    <n v="100"/>
    <n v="47.67"/>
    <x v="1"/>
    <s v="plays"/>
    <x v="3622"/>
    <x v="0"/>
  </r>
  <r>
    <n v="3623"/>
    <s v="Since I've Been Here"/>
    <s v="An original play exploring the complications of romantic relationships in all forms."/>
    <x v="30"/>
    <x v="142"/>
    <x v="0"/>
    <s v="US"/>
    <s v="USD"/>
    <x v="3609"/>
    <x v="3623"/>
    <b v="0"/>
    <n v="34"/>
    <b v="1"/>
    <x v="6"/>
    <n v="120"/>
    <n v="88.24"/>
    <x v="1"/>
    <s v="plays"/>
    <x v="3623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x v="3624"/>
    <b v="0"/>
    <n v="39"/>
    <b v="1"/>
    <x v="6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x v="3611"/>
    <x v="3625"/>
    <b v="0"/>
    <n v="78"/>
    <b v="1"/>
    <x v="6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x v="3612"/>
    <x v="3626"/>
    <b v="0"/>
    <n v="48"/>
    <b v="1"/>
    <x v="6"/>
    <n v="102"/>
    <n v="84.85"/>
    <x v="1"/>
    <s v="plays"/>
    <x v="3626"/>
    <x v="0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x v="3613"/>
    <x v="3627"/>
    <b v="0"/>
    <n v="29"/>
    <b v="1"/>
    <x v="6"/>
    <n v="100"/>
    <n v="68.97"/>
    <x v="1"/>
    <s v="plays"/>
    <x v="3627"/>
    <x v="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x v="3614"/>
    <x v="3628"/>
    <b v="0"/>
    <n v="0"/>
    <b v="0"/>
    <x v="40"/>
    <n v="0"/>
    <e v="#DIV/0!"/>
    <x v="1"/>
    <s v="musical"/>
    <x v="3628"/>
    <x v="2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x v="3615"/>
    <x v="3629"/>
    <b v="0"/>
    <n v="2"/>
    <b v="0"/>
    <x v="40"/>
    <n v="0"/>
    <n v="1"/>
    <x v="1"/>
    <s v="musical"/>
    <x v="3629"/>
    <x v="3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x v="3616"/>
    <x v="3630"/>
    <b v="0"/>
    <n v="1"/>
    <b v="0"/>
    <x v="40"/>
    <n v="0"/>
    <n v="1"/>
    <x v="1"/>
    <s v="musical"/>
    <x v="3630"/>
    <x v="1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x v="3617"/>
    <x v="3631"/>
    <b v="0"/>
    <n v="59"/>
    <b v="0"/>
    <x v="40"/>
    <n v="51"/>
    <n v="147.88"/>
    <x v="1"/>
    <s v="musical"/>
    <x v="3631"/>
    <x v="1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x v="3618"/>
    <x v="3632"/>
    <b v="0"/>
    <n v="1"/>
    <b v="0"/>
    <x v="40"/>
    <n v="20"/>
    <n v="100"/>
    <x v="1"/>
    <s v="musical"/>
    <x v="3632"/>
    <x v="1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x v="3619"/>
    <x v="3633"/>
    <b v="0"/>
    <n v="31"/>
    <b v="0"/>
    <x v="40"/>
    <n v="35"/>
    <n v="56.84"/>
    <x v="1"/>
    <s v="musical"/>
    <x v="3633"/>
    <x v="3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x v="3620"/>
    <x v="3634"/>
    <b v="0"/>
    <n v="18"/>
    <b v="0"/>
    <x v="40"/>
    <n v="4"/>
    <n v="176.94"/>
    <x v="1"/>
    <s v="musical"/>
    <x v="3634"/>
    <x v="3"/>
  </r>
  <r>
    <n v="3635"/>
    <s v="Mary's Son"/>
    <s v="Mary's Son is a pop opera about Jesus and the hope he brings to all people."/>
    <x v="8"/>
    <x v="2391"/>
    <x v="2"/>
    <s v="US"/>
    <s v="USD"/>
    <x v="3621"/>
    <x v="3635"/>
    <b v="0"/>
    <n v="10"/>
    <b v="0"/>
    <x v="40"/>
    <n v="36"/>
    <n v="127.6"/>
    <x v="1"/>
    <s v="musical"/>
    <x v="3635"/>
    <x v="3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x v="3622"/>
    <x v="3636"/>
    <b v="0"/>
    <n v="0"/>
    <b v="0"/>
    <x v="40"/>
    <n v="0"/>
    <e v="#DIV/0!"/>
    <x v="1"/>
    <s v="musical"/>
    <x v="3636"/>
    <x v="2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x v="3623"/>
    <x v="3637"/>
    <b v="0"/>
    <n v="14"/>
    <b v="0"/>
    <x v="40"/>
    <n v="31"/>
    <n v="66.14"/>
    <x v="1"/>
    <s v="musical"/>
    <x v="3637"/>
    <x v="1"/>
  </r>
  <r>
    <n v="3638"/>
    <s v="Project Hedwig and the Angry Inch"/>
    <s v="A rock and roll journey that explores love, loss, redemption, duality and ascension."/>
    <x v="126"/>
    <x v="1168"/>
    <x v="2"/>
    <s v="CA"/>
    <s v="CAD"/>
    <x v="3624"/>
    <x v="3638"/>
    <b v="0"/>
    <n v="2"/>
    <b v="0"/>
    <x v="40"/>
    <n v="7"/>
    <n v="108"/>
    <x v="1"/>
    <s v="musical"/>
    <x v="3638"/>
    <x v="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x v="3625"/>
    <x v="3639"/>
    <b v="0"/>
    <n v="1"/>
    <b v="0"/>
    <x v="40"/>
    <n v="0"/>
    <n v="1"/>
    <x v="1"/>
    <s v="musical"/>
    <x v="3639"/>
    <x v="3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x v="3626"/>
    <x v="3640"/>
    <b v="0"/>
    <n v="3"/>
    <b v="0"/>
    <x v="40"/>
    <n v="6"/>
    <n v="18.329999999999998"/>
    <x v="1"/>
    <s v="musical"/>
    <x v="3640"/>
    <x v="2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x v="3627"/>
    <x v="3641"/>
    <b v="0"/>
    <n v="0"/>
    <b v="0"/>
    <x v="40"/>
    <n v="0"/>
    <e v="#DIV/0!"/>
    <x v="1"/>
    <s v="musical"/>
    <x v="3641"/>
    <x v="1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x v="3628"/>
    <x v="3642"/>
    <b v="0"/>
    <n v="2"/>
    <b v="0"/>
    <x v="40"/>
    <n v="2"/>
    <n v="7.5"/>
    <x v="1"/>
    <s v="musical"/>
    <x v="3642"/>
    <x v="2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x v="3629"/>
    <x v="3643"/>
    <b v="0"/>
    <n v="0"/>
    <b v="0"/>
    <x v="40"/>
    <n v="0"/>
    <e v="#DIV/0!"/>
    <x v="1"/>
    <s v="musical"/>
    <x v="3643"/>
    <x v="2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x v="3630"/>
    <x v="3644"/>
    <b v="0"/>
    <n v="12"/>
    <b v="0"/>
    <x v="40"/>
    <n v="16"/>
    <n v="68.42"/>
    <x v="1"/>
    <s v="musical"/>
    <x v="3644"/>
    <x v="3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x v="3631"/>
    <x v="3645"/>
    <b v="0"/>
    <n v="1"/>
    <b v="0"/>
    <x v="40"/>
    <n v="0"/>
    <n v="1"/>
    <x v="1"/>
    <s v="musical"/>
    <x v="3645"/>
    <x v="3"/>
  </r>
  <r>
    <n v="3646"/>
    <s v="Our Sacred Honor"/>
    <s v="Develop demo materials for new, true story of teen Revolutionary War heroes - for hybrid film/live stage musical"/>
    <x v="3"/>
    <x v="517"/>
    <x v="2"/>
    <s v="US"/>
    <s v="USD"/>
    <x v="3632"/>
    <x v="3646"/>
    <b v="0"/>
    <n v="8"/>
    <b v="0"/>
    <x v="40"/>
    <n v="5"/>
    <n v="60.13"/>
    <x v="1"/>
    <s v="musical"/>
    <x v="3646"/>
    <x v="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x v="3633"/>
    <x v="3647"/>
    <b v="0"/>
    <n v="2"/>
    <b v="0"/>
    <x v="40"/>
    <n v="6"/>
    <n v="15"/>
    <x v="1"/>
    <s v="musical"/>
    <x v="3647"/>
    <x v="3"/>
  </r>
  <r>
    <n v="3648"/>
    <s v="Moth Theater Lives"/>
    <s v="Help Moth Live! Support Moth and its artist collective to achieve its 2014/15 season."/>
    <x v="79"/>
    <x v="2392"/>
    <x v="0"/>
    <s v="US"/>
    <s v="USD"/>
    <x v="3634"/>
    <x v="3648"/>
    <b v="0"/>
    <n v="73"/>
    <b v="1"/>
    <x v="6"/>
    <n v="100"/>
    <n v="550.04"/>
    <x v="1"/>
    <s v="plays"/>
    <x v="3648"/>
    <x v="0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x v="3635"/>
    <x v="3649"/>
    <b v="0"/>
    <n v="8"/>
    <b v="1"/>
    <x v="6"/>
    <n v="104"/>
    <n v="97.5"/>
    <x v="1"/>
    <s v="plays"/>
    <x v="3649"/>
    <x v="0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x v="3636"/>
    <x v="3650"/>
    <b v="0"/>
    <n v="17"/>
    <b v="1"/>
    <x v="6"/>
    <n v="100"/>
    <n v="29.41"/>
    <x v="1"/>
    <s v="plays"/>
    <x v="3650"/>
    <x v="0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x v="3637"/>
    <x v="3651"/>
    <b v="0"/>
    <n v="9"/>
    <b v="1"/>
    <x v="6"/>
    <n v="104"/>
    <n v="57.78"/>
    <x v="1"/>
    <s v="plays"/>
    <x v="3651"/>
    <x v="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x v="3638"/>
    <x v="3652"/>
    <b v="0"/>
    <n v="17"/>
    <b v="1"/>
    <x v="6"/>
    <n v="251"/>
    <n v="44.24"/>
    <x v="1"/>
    <s v="plays"/>
    <x v="3652"/>
    <x v="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x v="3639"/>
    <x v="3653"/>
    <b v="0"/>
    <n v="33"/>
    <b v="1"/>
    <x v="6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x v="3640"/>
    <x v="3654"/>
    <b v="0"/>
    <n v="38"/>
    <b v="1"/>
    <x v="6"/>
    <n v="174"/>
    <n v="68.84"/>
    <x v="1"/>
    <s v="plays"/>
    <x v="3654"/>
    <x v="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x v="3641"/>
    <x v="3655"/>
    <b v="0"/>
    <n v="79"/>
    <b v="1"/>
    <x v="6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x v="3642"/>
    <x v="3656"/>
    <b v="0"/>
    <n v="46"/>
    <b v="1"/>
    <x v="6"/>
    <n v="106"/>
    <n v="115.02"/>
    <x v="1"/>
    <s v="plays"/>
    <x v="3656"/>
    <x v="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x v="3643"/>
    <x v="3657"/>
    <b v="0"/>
    <n v="20"/>
    <b v="1"/>
    <x v="6"/>
    <n v="111"/>
    <n v="110.75"/>
    <x v="1"/>
    <s v="plays"/>
    <x v="3657"/>
    <x v="0"/>
  </r>
  <r>
    <n v="3658"/>
    <s v="Mr. Marmalade"/>
    <s v="Life is hard when your own imaginary friend can't make time for you."/>
    <x v="15"/>
    <x v="17"/>
    <x v="0"/>
    <s v="US"/>
    <s v="USD"/>
    <x v="3644"/>
    <x v="3658"/>
    <b v="0"/>
    <n v="20"/>
    <b v="1"/>
    <x v="6"/>
    <n v="101"/>
    <n v="75.5"/>
    <x v="1"/>
    <s v="plays"/>
    <x v="3658"/>
    <x v="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x v="3645"/>
    <x v="3659"/>
    <b v="0"/>
    <n v="13"/>
    <b v="1"/>
    <x v="6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x v="3646"/>
    <x v="3660"/>
    <b v="0"/>
    <n v="22"/>
    <b v="1"/>
    <x v="6"/>
    <n v="100"/>
    <n v="11.36"/>
    <x v="1"/>
    <s v="plays"/>
    <x v="366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x v="3647"/>
    <x v="3661"/>
    <b v="0"/>
    <n v="36"/>
    <b v="1"/>
    <x v="6"/>
    <n v="111"/>
    <n v="92.5"/>
    <x v="1"/>
    <s v="plays"/>
    <x v="3661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x v="3648"/>
    <x v="3662"/>
    <b v="0"/>
    <n v="40"/>
    <b v="1"/>
    <x v="6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x v="3649"/>
    <x v="3663"/>
    <b v="0"/>
    <n v="9"/>
    <b v="1"/>
    <x v="6"/>
    <n v="104"/>
    <n v="26"/>
    <x v="1"/>
    <s v="plays"/>
    <x v="3663"/>
    <x v="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x v="3650"/>
    <x v="3664"/>
    <b v="0"/>
    <n v="19"/>
    <b v="1"/>
    <x v="6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x v="3651"/>
    <x v="3665"/>
    <b v="0"/>
    <n v="14"/>
    <b v="1"/>
    <x v="6"/>
    <n v="115"/>
    <n v="51"/>
    <x v="1"/>
    <s v="plays"/>
    <x v="3665"/>
    <x v="0"/>
  </r>
  <r>
    <n v="3666"/>
    <s v="Israel LÃ³pez @ Ojai Playwrights Conference"/>
    <s v="Artistic Internship @ Ojai Playwrights Conference"/>
    <x v="38"/>
    <x v="647"/>
    <x v="0"/>
    <s v="US"/>
    <s v="USD"/>
    <x v="3652"/>
    <x v="3666"/>
    <b v="0"/>
    <n v="38"/>
    <b v="1"/>
    <x v="6"/>
    <n v="100"/>
    <n v="31.58"/>
    <x v="1"/>
    <s v="plays"/>
    <x v="3666"/>
    <x v="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x v="3653"/>
    <x v="3667"/>
    <b v="0"/>
    <n v="58"/>
    <b v="1"/>
    <x v="6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x v="3654"/>
    <x v="3668"/>
    <b v="0"/>
    <n v="28"/>
    <b v="1"/>
    <x v="6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x v="3655"/>
    <x v="3669"/>
    <b v="0"/>
    <n v="17"/>
    <b v="1"/>
    <x v="6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x v="3656"/>
    <x v="3670"/>
    <b v="0"/>
    <n v="12"/>
    <b v="1"/>
    <x v="6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x v="3657"/>
    <x v="3671"/>
    <b v="0"/>
    <n v="40"/>
    <b v="1"/>
    <x v="6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x v="3658"/>
    <x v="3672"/>
    <b v="0"/>
    <n v="57"/>
    <b v="1"/>
    <x v="6"/>
    <n v="102"/>
    <n v="53.44"/>
    <x v="1"/>
    <s v="plays"/>
    <x v="3672"/>
    <x v="0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x v="3659"/>
    <x v="3673"/>
    <b v="0"/>
    <n v="114"/>
    <b v="1"/>
    <x v="6"/>
    <n v="114"/>
    <n v="39.869999999999997"/>
    <x v="1"/>
    <s v="plays"/>
    <x v="3673"/>
    <x v="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x v="3660"/>
    <x v="3674"/>
    <b v="0"/>
    <n v="31"/>
    <b v="1"/>
    <x v="6"/>
    <n v="100"/>
    <n v="145.16"/>
    <x v="1"/>
    <s v="plays"/>
    <x v="3674"/>
    <x v="0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x v="3661"/>
    <x v="3675"/>
    <b v="0"/>
    <n v="3"/>
    <b v="1"/>
    <x v="6"/>
    <n v="140"/>
    <n v="23.33"/>
    <x v="1"/>
    <s v="plays"/>
    <x v="3675"/>
    <x v="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x v="3662"/>
    <x v="3676"/>
    <b v="0"/>
    <n v="16"/>
    <b v="1"/>
    <x v="6"/>
    <n v="129"/>
    <n v="64.38"/>
    <x v="1"/>
    <s v="plays"/>
    <x v="3676"/>
    <x v="0"/>
  </r>
  <r>
    <n v="3677"/>
    <s v="Goldfish Memory Productions"/>
    <s v="Goldfish Memory Productions seeks at least $12,000 to begin their first 3 professional projects."/>
    <x v="14"/>
    <x v="2407"/>
    <x v="0"/>
    <s v="US"/>
    <s v="USD"/>
    <x v="3663"/>
    <x v="3677"/>
    <b v="0"/>
    <n v="199"/>
    <b v="1"/>
    <x v="6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x v="13"/>
    <x v="420"/>
    <x v="0"/>
    <s v="GB"/>
    <s v="GBP"/>
    <x v="3664"/>
    <x v="3678"/>
    <b v="0"/>
    <n v="31"/>
    <b v="1"/>
    <x v="6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x v="3665"/>
    <x v="3679"/>
    <b v="0"/>
    <n v="30"/>
    <b v="1"/>
    <x v="6"/>
    <n v="110"/>
    <n v="73.400000000000006"/>
    <x v="1"/>
    <s v="plays"/>
    <x v="3679"/>
    <x v="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x v="3666"/>
    <x v="3680"/>
    <b v="0"/>
    <n v="34"/>
    <b v="1"/>
    <x v="6"/>
    <n v="113"/>
    <n v="99.5"/>
    <x v="1"/>
    <s v="plays"/>
    <x v="368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x v="3667"/>
    <x v="3681"/>
    <b v="0"/>
    <n v="18"/>
    <b v="1"/>
    <x v="6"/>
    <n v="112"/>
    <n v="62.17"/>
    <x v="1"/>
    <s v="plays"/>
    <x v="3681"/>
    <x v="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x v="3668"/>
    <x v="3682"/>
    <b v="0"/>
    <n v="67"/>
    <b v="1"/>
    <x v="6"/>
    <n v="139"/>
    <n v="62.33"/>
    <x v="1"/>
    <s v="plays"/>
    <x v="3682"/>
    <x v="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x v="3669"/>
    <x v="3683"/>
    <b v="0"/>
    <n v="66"/>
    <b v="1"/>
    <x v="6"/>
    <n v="111"/>
    <n v="58.79"/>
    <x v="1"/>
    <s v="plays"/>
    <x v="3683"/>
    <x v="0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x v="3670"/>
    <x v="3684"/>
    <b v="0"/>
    <n v="23"/>
    <b v="1"/>
    <x v="6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x v="3671"/>
    <x v="3685"/>
    <b v="0"/>
    <n v="126"/>
    <b v="1"/>
    <x v="6"/>
    <n v="106"/>
    <n v="41.94"/>
    <x v="1"/>
    <s v="plays"/>
    <x v="3685"/>
    <x v="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x v="3672"/>
    <x v="3686"/>
    <b v="0"/>
    <n v="6"/>
    <b v="1"/>
    <x v="6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x v="3673"/>
    <x v="3687"/>
    <b v="0"/>
    <n v="25"/>
    <b v="1"/>
    <x v="6"/>
    <n v="100"/>
    <n v="200.49"/>
    <x v="1"/>
    <s v="plays"/>
    <x v="3687"/>
    <x v="0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x v="3674"/>
    <x v="3688"/>
    <b v="0"/>
    <n v="39"/>
    <b v="1"/>
    <x v="6"/>
    <n v="109"/>
    <n v="83.97"/>
    <x v="1"/>
    <s v="plays"/>
    <x v="3688"/>
    <x v="0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x v="3675"/>
    <x v="3689"/>
    <b v="0"/>
    <n v="62"/>
    <b v="1"/>
    <x v="6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x v="3676"/>
    <x v="3690"/>
    <b v="0"/>
    <n v="31"/>
    <b v="1"/>
    <x v="6"/>
    <n v="120"/>
    <n v="58.06"/>
    <x v="1"/>
    <s v="plays"/>
    <x v="3690"/>
    <x v="0"/>
  </r>
  <r>
    <n v="3691"/>
    <s v="Most Dangerous Man in America (WEB DuBois) by Amiri  Baraka"/>
    <s v="World Premiere of last play written by Amiri Baraka"/>
    <x v="79"/>
    <x v="2417"/>
    <x v="0"/>
    <s v="US"/>
    <s v="USD"/>
    <x v="3677"/>
    <x v="3691"/>
    <b v="0"/>
    <n v="274"/>
    <b v="1"/>
    <x v="6"/>
    <n v="128"/>
    <n v="186.8"/>
    <x v="1"/>
    <s v="plays"/>
    <x v="3691"/>
    <x v="0"/>
  </r>
  <r>
    <n v="3692"/>
    <s v="An Evening With Durang"/>
    <s v="Help us independently produce two great comedies by Christopher Durang."/>
    <x v="28"/>
    <x v="2343"/>
    <x v="0"/>
    <s v="US"/>
    <s v="USD"/>
    <x v="3678"/>
    <x v="3692"/>
    <b v="0"/>
    <n v="17"/>
    <b v="1"/>
    <x v="6"/>
    <n v="126"/>
    <n v="74.12"/>
    <x v="1"/>
    <s v="plays"/>
    <x v="3692"/>
    <x v="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x v="3679"/>
    <x v="3693"/>
    <b v="0"/>
    <n v="14"/>
    <b v="1"/>
    <x v="6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x v="3680"/>
    <x v="3694"/>
    <b v="0"/>
    <n v="60"/>
    <b v="1"/>
    <x v="6"/>
    <n v="107"/>
    <n v="62.67"/>
    <x v="1"/>
    <s v="plays"/>
    <x v="3694"/>
    <x v="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x v="3681"/>
    <x v="3695"/>
    <b v="0"/>
    <n v="33"/>
    <b v="1"/>
    <x v="6"/>
    <n v="100"/>
    <n v="121.36"/>
    <x v="1"/>
    <s v="plays"/>
    <x v="3695"/>
    <x v="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x v="3682"/>
    <x v="3696"/>
    <b v="0"/>
    <n v="78"/>
    <b v="1"/>
    <x v="6"/>
    <n v="155"/>
    <n v="39.74"/>
    <x v="1"/>
    <s v="plays"/>
    <x v="3696"/>
    <x v="0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x v="3683"/>
    <x v="3697"/>
    <b v="0"/>
    <n v="30"/>
    <b v="1"/>
    <x v="6"/>
    <n v="108"/>
    <n v="72"/>
    <x v="1"/>
    <s v="plays"/>
    <x v="3697"/>
    <x v="0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x v="3684"/>
    <x v="3698"/>
    <b v="0"/>
    <n v="136"/>
    <b v="1"/>
    <x v="6"/>
    <n v="111"/>
    <n v="40.630000000000003"/>
    <x v="1"/>
    <s v="plays"/>
    <x v="3698"/>
    <x v="0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x v="3685"/>
    <x v="3699"/>
    <b v="0"/>
    <n v="40"/>
    <b v="1"/>
    <x v="6"/>
    <n v="101"/>
    <n v="63"/>
    <x v="1"/>
    <s v="plays"/>
    <x v="3699"/>
    <x v="0"/>
  </r>
  <r>
    <n v="3700"/>
    <s v="Generations (Senior Project)"/>
    <s v="Help me produce the play I have written for my senior project!"/>
    <x v="2"/>
    <x v="2422"/>
    <x v="0"/>
    <s v="US"/>
    <s v="USD"/>
    <x v="3686"/>
    <x v="3700"/>
    <b v="0"/>
    <n v="18"/>
    <b v="1"/>
    <x v="6"/>
    <n v="121"/>
    <n v="33.67"/>
    <x v="1"/>
    <s v="plays"/>
    <x v="3700"/>
    <x v="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x v="3687"/>
    <x v="3701"/>
    <b v="0"/>
    <n v="39"/>
    <b v="1"/>
    <x v="6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x v="3688"/>
    <x v="3702"/>
    <b v="0"/>
    <n v="21"/>
    <b v="1"/>
    <x v="6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x v="3689"/>
    <x v="3703"/>
    <b v="0"/>
    <n v="30"/>
    <b v="1"/>
    <x v="6"/>
    <n v="123"/>
    <n v="43.2"/>
    <x v="1"/>
    <s v="plays"/>
    <x v="3703"/>
    <x v="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x v="3690"/>
    <x v="3704"/>
    <b v="0"/>
    <n v="27"/>
    <b v="1"/>
    <x v="6"/>
    <n v="136"/>
    <n v="15.15"/>
    <x v="1"/>
    <s v="plays"/>
    <x v="3704"/>
    <x v="0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x v="3691"/>
    <x v="3705"/>
    <b v="0"/>
    <n v="35"/>
    <b v="1"/>
    <x v="6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x v="3692"/>
    <x v="3706"/>
    <b v="0"/>
    <n v="13"/>
    <b v="1"/>
    <x v="6"/>
    <n v="121"/>
    <n v="140"/>
    <x v="1"/>
    <s v="plays"/>
    <x v="3706"/>
    <x v="0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x v="3693"/>
    <x v="3707"/>
    <b v="0"/>
    <n v="23"/>
    <b v="1"/>
    <x v="6"/>
    <n v="186"/>
    <n v="80.87"/>
    <x v="1"/>
    <s v="plays"/>
    <x v="3707"/>
    <x v="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x v="3694"/>
    <x v="3708"/>
    <b v="0"/>
    <n v="39"/>
    <b v="1"/>
    <x v="6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x v="3695"/>
    <x v="3709"/>
    <b v="0"/>
    <n v="35"/>
    <b v="1"/>
    <x v="6"/>
    <n v="108"/>
    <n v="30.93"/>
    <x v="1"/>
    <s v="plays"/>
    <x v="3709"/>
    <x v="0"/>
  </r>
  <r>
    <n v="3710"/>
    <s v="&quot;Loving Alanis&quot; Rocky Mountain Regional Premier"/>
    <s v="A comedy about, life, death, men, women, and the power of a good Kegel."/>
    <x v="46"/>
    <x v="2428"/>
    <x v="0"/>
    <s v="US"/>
    <s v="USD"/>
    <x v="3696"/>
    <x v="3710"/>
    <b v="0"/>
    <n v="27"/>
    <b v="1"/>
    <x v="6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x v="2"/>
    <x v="365"/>
    <x v="0"/>
    <s v="US"/>
    <s v="USD"/>
    <x v="3174"/>
    <x v="3711"/>
    <b v="0"/>
    <n v="21"/>
    <b v="1"/>
    <x v="6"/>
    <n v="114"/>
    <n v="27.14"/>
    <x v="1"/>
    <s v="plays"/>
    <x v="3711"/>
    <x v="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x v="3697"/>
    <x v="3712"/>
    <b v="0"/>
    <n v="104"/>
    <b v="1"/>
    <x v="6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x v="3698"/>
    <x v="3713"/>
    <b v="0"/>
    <n v="19"/>
    <b v="1"/>
    <x v="6"/>
    <n v="102"/>
    <n v="106.84"/>
    <x v="1"/>
    <s v="plays"/>
    <x v="3713"/>
    <x v="0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x v="3699"/>
    <x v="3714"/>
    <b v="0"/>
    <n v="97"/>
    <b v="1"/>
    <x v="6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x v="3700"/>
    <x v="3715"/>
    <b v="0"/>
    <n v="27"/>
    <b v="1"/>
    <x v="6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x v="3701"/>
    <x v="3716"/>
    <b v="0"/>
    <n v="24"/>
    <b v="1"/>
    <x v="6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x v="3702"/>
    <x v="3717"/>
    <b v="0"/>
    <n v="13"/>
    <b v="1"/>
    <x v="6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x v="2"/>
    <x v="1890"/>
    <x v="0"/>
    <s v="GB"/>
    <s v="GBP"/>
    <x v="3703"/>
    <x v="3718"/>
    <b v="0"/>
    <n v="46"/>
    <b v="1"/>
    <x v="6"/>
    <n v="239"/>
    <n v="26.02"/>
    <x v="1"/>
    <s v="plays"/>
    <x v="3718"/>
    <x v="0"/>
  </r>
  <r>
    <n v="3719"/>
    <s v="Corium"/>
    <s v="A new piece of physical theatre about love, regret and longing."/>
    <x v="48"/>
    <x v="2433"/>
    <x v="0"/>
    <s v="GB"/>
    <s v="GBP"/>
    <x v="3704"/>
    <x v="3719"/>
    <b v="0"/>
    <n v="4"/>
    <b v="1"/>
    <x v="6"/>
    <n v="210"/>
    <n v="105"/>
    <x v="1"/>
    <s v="plays"/>
    <x v="3719"/>
    <x v="0"/>
  </r>
  <r>
    <n v="3720"/>
    <s v="Lakotas and the American Theatre"/>
    <s v="Breaking the American Indian stereotype in the American Theatre."/>
    <x v="126"/>
    <x v="2434"/>
    <x v="0"/>
    <s v="US"/>
    <s v="USD"/>
    <x v="3705"/>
    <x v="3720"/>
    <b v="0"/>
    <n v="40"/>
    <b v="1"/>
    <x v="6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x v="3706"/>
    <x v="3721"/>
    <b v="0"/>
    <n v="44"/>
    <b v="1"/>
    <x v="6"/>
    <n v="101"/>
    <n v="114.55"/>
    <x v="1"/>
    <s v="plays"/>
    <x v="372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x v="3707"/>
    <x v="3722"/>
    <b v="0"/>
    <n v="35"/>
    <b v="1"/>
    <x v="6"/>
    <n v="111"/>
    <n v="47.66"/>
    <x v="1"/>
    <s v="plays"/>
    <x v="3722"/>
    <x v="0"/>
  </r>
  <r>
    <n v="3723"/>
    <s v="Beauty and the Beast"/>
    <s v="Saltmine Theatre Company present Beauty and the Beast:"/>
    <x v="37"/>
    <x v="2437"/>
    <x v="0"/>
    <s v="GB"/>
    <s v="GBP"/>
    <x v="3708"/>
    <x v="3723"/>
    <b v="0"/>
    <n v="63"/>
    <b v="1"/>
    <x v="6"/>
    <n v="102"/>
    <n v="72.89"/>
    <x v="1"/>
    <s v="plays"/>
    <x v="3723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x v="3709"/>
    <x v="3724"/>
    <b v="0"/>
    <n v="89"/>
    <b v="1"/>
    <x v="6"/>
    <n v="103"/>
    <n v="49.55"/>
    <x v="1"/>
    <s v="plays"/>
    <x v="3724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x v="3710"/>
    <x v="3725"/>
    <b v="0"/>
    <n v="15"/>
    <b v="1"/>
    <x v="6"/>
    <n v="127"/>
    <n v="25.4"/>
    <x v="1"/>
    <s v="plays"/>
    <x v="3725"/>
    <x v="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x v="3711"/>
    <x v="3726"/>
    <b v="0"/>
    <n v="46"/>
    <b v="1"/>
    <x v="6"/>
    <n v="339"/>
    <n v="62.59"/>
    <x v="1"/>
    <s v="plays"/>
    <x v="3726"/>
    <x v="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x v="3712"/>
    <x v="3727"/>
    <b v="0"/>
    <n v="33"/>
    <b v="1"/>
    <x v="6"/>
    <n v="101"/>
    <n v="61.06"/>
    <x v="1"/>
    <s v="plays"/>
    <x v="3727"/>
    <x v="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x v="3713"/>
    <x v="3728"/>
    <b v="0"/>
    <n v="31"/>
    <b v="0"/>
    <x v="6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x v="3714"/>
    <x v="3729"/>
    <b v="0"/>
    <n v="5"/>
    <b v="0"/>
    <x v="6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x v="3715"/>
    <x v="3730"/>
    <b v="0"/>
    <n v="1"/>
    <b v="0"/>
    <x v="6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x v="3716"/>
    <x v="3731"/>
    <b v="0"/>
    <n v="12"/>
    <b v="0"/>
    <x v="6"/>
    <n v="11"/>
    <n v="51.67"/>
    <x v="1"/>
    <s v="plays"/>
    <x v="3731"/>
    <x v="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x v="3717"/>
    <x v="3732"/>
    <b v="0"/>
    <n v="4"/>
    <b v="0"/>
    <x v="6"/>
    <n v="15"/>
    <n v="32.75"/>
    <x v="1"/>
    <s v="plays"/>
    <x v="3732"/>
    <x v="0"/>
  </r>
  <r>
    <n v="3733"/>
    <s v="laughter in the hood"/>
    <s v="want to donate tickets to residents who live in the community that cant afford the 35.00 price of ticket"/>
    <x v="15"/>
    <x v="117"/>
    <x v="2"/>
    <s v="US"/>
    <s v="USD"/>
    <x v="3718"/>
    <x v="3733"/>
    <b v="0"/>
    <n v="0"/>
    <b v="0"/>
    <x v="6"/>
    <n v="0"/>
    <e v="#DIV/0!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x v="3719"/>
    <x v="3734"/>
    <b v="0"/>
    <n v="7"/>
    <b v="0"/>
    <x v="6"/>
    <n v="28"/>
    <n v="61"/>
    <x v="1"/>
    <s v="plays"/>
    <x v="3734"/>
    <x v="0"/>
  </r>
  <r>
    <n v="3735"/>
    <s v="Women Beware Women"/>
    <s v="Young Actor's taking on a Jacobean tragedy. Family, betrayal, love, lust, sex and death."/>
    <x v="325"/>
    <x v="170"/>
    <x v="2"/>
    <s v="GB"/>
    <s v="GBP"/>
    <x v="3720"/>
    <x v="3735"/>
    <b v="0"/>
    <n v="2"/>
    <b v="0"/>
    <x v="6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x v="3721"/>
    <x v="3736"/>
    <b v="0"/>
    <n v="1"/>
    <b v="0"/>
    <x v="6"/>
    <n v="1"/>
    <n v="10"/>
    <x v="1"/>
    <s v="plays"/>
    <x v="3736"/>
    <x v="0"/>
  </r>
  <r>
    <n v="3737"/>
    <s v="Measure For Measure"/>
    <s v="The ASU Theatre and Shakespeare Club presents Measure For Measure directed by Jordyn Ochser."/>
    <x v="176"/>
    <x v="403"/>
    <x v="2"/>
    <s v="US"/>
    <s v="USD"/>
    <x v="3722"/>
    <x v="3737"/>
    <b v="0"/>
    <n v="4"/>
    <b v="0"/>
    <x v="6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x v="3723"/>
    <x v="3738"/>
    <b v="0"/>
    <n v="6"/>
    <b v="0"/>
    <x v="6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x v="3724"/>
    <x v="3739"/>
    <b v="0"/>
    <n v="8"/>
    <b v="0"/>
    <x v="6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x v="3725"/>
    <x v="3740"/>
    <b v="0"/>
    <n v="14"/>
    <b v="0"/>
    <x v="6"/>
    <n v="18"/>
    <n v="25.57"/>
    <x v="1"/>
    <s v="plays"/>
    <x v="3740"/>
    <x v="0"/>
  </r>
  <r>
    <n v="3741"/>
    <s v="Open House Theater"/>
    <s v="A small community with a love for theater would like to continue. Help the children of this community continue."/>
    <x v="22"/>
    <x v="117"/>
    <x v="2"/>
    <s v="US"/>
    <s v="USD"/>
    <x v="3726"/>
    <x v="3741"/>
    <b v="0"/>
    <n v="0"/>
    <b v="0"/>
    <x v="6"/>
    <n v="0"/>
    <e v="#DIV/0!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x v="3727"/>
    <x v="3742"/>
    <b v="0"/>
    <n v="4"/>
    <b v="0"/>
    <x v="6"/>
    <n v="2"/>
    <n v="25"/>
    <x v="1"/>
    <s v="plays"/>
    <x v="3742"/>
    <x v="0"/>
  </r>
  <r>
    <n v="3743"/>
    <s v="Down the Mississippi"/>
    <s v="I'm taking the Adventures of Huckleberry Finn puppet show down the Mississippi River!"/>
    <x v="41"/>
    <x v="117"/>
    <x v="2"/>
    <s v="US"/>
    <s v="USD"/>
    <x v="3728"/>
    <x v="3743"/>
    <b v="0"/>
    <n v="0"/>
    <b v="0"/>
    <x v="6"/>
    <n v="0"/>
    <e v="#DIV/0!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x v="3729"/>
    <x v="3744"/>
    <b v="0"/>
    <n v="0"/>
    <b v="0"/>
    <x v="6"/>
    <n v="0"/>
    <e v="#DIV/0!"/>
    <x v="1"/>
    <s v="plays"/>
    <x v="3744"/>
    <x v="0"/>
  </r>
  <r>
    <n v="3745"/>
    <s v="Tyke Theatre Web Show"/>
    <s v="Tyke wants to expand her puppet theater show to weekly online web shows and is looking for backers."/>
    <x v="213"/>
    <x v="115"/>
    <x v="2"/>
    <s v="US"/>
    <s v="USD"/>
    <x v="3730"/>
    <x v="3745"/>
    <b v="0"/>
    <n v="1"/>
    <b v="0"/>
    <x v="6"/>
    <n v="10"/>
    <n v="10"/>
    <x v="1"/>
    <s v="plays"/>
    <x v="3745"/>
    <x v="0"/>
  </r>
  <r>
    <n v="3746"/>
    <s v="Stage Play Production - &quot;I Love You to Death&quot;"/>
    <s v="Generational curses CAN be broken...right?"/>
    <x v="0"/>
    <x v="1672"/>
    <x v="2"/>
    <s v="US"/>
    <s v="USD"/>
    <x v="3731"/>
    <x v="3746"/>
    <b v="0"/>
    <n v="1"/>
    <b v="0"/>
    <x v="6"/>
    <n v="2"/>
    <n v="202"/>
    <x v="1"/>
    <s v="plays"/>
    <x v="3746"/>
    <x v="0"/>
  </r>
  <r>
    <n v="3747"/>
    <s v="Counting Stars"/>
    <s v="The world premiere of an astonishing new play by acclaimed writer Atiha Sen Gupta."/>
    <x v="30"/>
    <x v="379"/>
    <x v="2"/>
    <s v="GB"/>
    <s v="GBP"/>
    <x v="3732"/>
    <x v="3747"/>
    <b v="0"/>
    <n v="1"/>
    <b v="0"/>
    <x v="6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x v="3733"/>
    <x v="3748"/>
    <b v="0"/>
    <n v="52"/>
    <b v="1"/>
    <x v="40"/>
    <n v="104"/>
    <n v="99.54"/>
    <x v="1"/>
    <s v="musical"/>
    <x v="3748"/>
    <x v="3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x v="3734"/>
    <x v="3749"/>
    <b v="0"/>
    <n v="7"/>
    <b v="1"/>
    <x v="40"/>
    <n v="105"/>
    <n v="75"/>
    <x v="1"/>
    <s v="musical"/>
    <x v="3749"/>
    <x v="3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x v="3735"/>
    <x v="3750"/>
    <b v="0"/>
    <n v="28"/>
    <b v="1"/>
    <x v="40"/>
    <n v="100"/>
    <n v="215.25"/>
    <x v="1"/>
    <s v="musical"/>
    <x v="3750"/>
    <x v="2"/>
  </r>
  <r>
    <n v="3751"/>
    <s v="GGC Productions 2016"/>
    <s v="I will be performing in TWO productions to kick off the 2016 season. NEED HELP TO FUND THESE GREAT SHOWS!"/>
    <x v="28"/>
    <x v="2445"/>
    <x v="0"/>
    <s v="US"/>
    <s v="USD"/>
    <x v="3736"/>
    <x v="3751"/>
    <b v="0"/>
    <n v="11"/>
    <b v="1"/>
    <x v="40"/>
    <n v="133"/>
    <n v="120.55"/>
    <x v="1"/>
    <s v="musical"/>
    <x v="3751"/>
    <x v="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x v="3737"/>
    <x v="3752"/>
    <b v="0"/>
    <n v="15"/>
    <b v="1"/>
    <x v="40"/>
    <n v="113"/>
    <n v="37.67"/>
    <x v="1"/>
    <s v="musical"/>
    <x v="3752"/>
    <x v="3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x v="3738"/>
    <x v="3753"/>
    <b v="0"/>
    <n v="30"/>
    <b v="1"/>
    <x v="40"/>
    <n v="103"/>
    <n v="172.23"/>
    <x v="1"/>
    <s v="musical"/>
    <x v="3753"/>
    <x v="2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x v="3739"/>
    <x v="3754"/>
    <b v="0"/>
    <n v="27"/>
    <b v="1"/>
    <x v="40"/>
    <n v="120"/>
    <n v="111.11"/>
    <x v="1"/>
    <s v="musical"/>
    <x v="3754"/>
    <x v="1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x v="3740"/>
    <x v="3755"/>
    <b v="0"/>
    <n v="28"/>
    <b v="1"/>
    <x v="40"/>
    <n v="130"/>
    <n v="25.46"/>
    <x v="1"/>
    <s v="musical"/>
    <x v="3755"/>
    <x v="3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x v="3741"/>
    <x v="3756"/>
    <b v="0"/>
    <n v="17"/>
    <b v="1"/>
    <x v="40"/>
    <n v="101"/>
    <n v="267.64999999999998"/>
    <x v="1"/>
    <s v="musical"/>
    <x v="3756"/>
    <x v="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x v="3742"/>
    <x v="3757"/>
    <b v="0"/>
    <n v="50"/>
    <b v="1"/>
    <x v="40"/>
    <n v="109"/>
    <n v="75.959999999999994"/>
    <x v="1"/>
    <s v="musical"/>
    <x v="3757"/>
    <x v="1"/>
  </r>
  <r>
    <n v="3758"/>
    <s v="Luigi's Ladies"/>
    <s v="LUIGI'S LADIES: an original one-woman musical comedy"/>
    <x v="15"/>
    <x v="317"/>
    <x v="0"/>
    <s v="US"/>
    <s v="USD"/>
    <x v="3743"/>
    <x v="3758"/>
    <b v="0"/>
    <n v="26"/>
    <b v="1"/>
    <x v="40"/>
    <n v="102"/>
    <n v="59.04"/>
    <x v="1"/>
    <s v="musical"/>
    <x v="3758"/>
    <x v="1"/>
  </r>
  <r>
    <n v="3759"/>
    <s v="Pared Down Productions"/>
    <s v="A production company specializing in small-scale musicals"/>
    <x v="23"/>
    <x v="2450"/>
    <x v="0"/>
    <s v="US"/>
    <s v="USD"/>
    <x v="3744"/>
    <x v="3759"/>
    <b v="0"/>
    <n v="88"/>
    <b v="1"/>
    <x v="40"/>
    <n v="110"/>
    <n v="50.11"/>
    <x v="1"/>
    <s v="musical"/>
    <x v="3759"/>
    <x v="2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x v="3745"/>
    <x v="3760"/>
    <b v="0"/>
    <n v="91"/>
    <b v="1"/>
    <x v="40"/>
    <n v="101"/>
    <n v="55.5"/>
    <x v="1"/>
    <s v="musical"/>
    <x v="3760"/>
    <x v="1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x v="3746"/>
    <x v="3761"/>
    <b v="0"/>
    <n v="3"/>
    <b v="1"/>
    <x v="40"/>
    <n v="100"/>
    <n v="166.67"/>
    <x v="1"/>
    <s v="musical"/>
    <x v="3761"/>
    <x v="2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x v="3747"/>
    <x v="3762"/>
    <b v="0"/>
    <n v="28"/>
    <b v="1"/>
    <x v="40"/>
    <n v="106"/>
    <n v="47.43"/>
    <x v="1"/>
    <s v="musical"/>
    <x v="3762"/>
    <x v="2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x v="3748"/>
    <x v="3763"/>
    <b v="0"/>
    <n v="77"/>
    <b v="1"/>
    <x v="40"/>
    <n v="100"/>
    <n v="64.94"/>
    <x v="1"/>
    <s v="musical"/>
    <x v="3763"/>
    <x v="2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x v="3749"/>
    <x v="3764"/>
    <b v="0"/>
    <n v="27"/>
    <b v="1"/>
    <x v="40"/>
    <n v="100"/>
    <n v="55.56"/>
    <x v="1"/>
    <s v="musical"/>
    <x v="3764"/>
    <x v="3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x v="3750"/>
    <x v="3765"/>
    <b v="0"/>
    <n v="107"/>
    <b v="1"/>
    <x v="40"/>
    <n v="113"/>
    <n v="74.22"/>
    <x v="1"/>
    <s v="musical"/>
    <x v="3765"/>
    <x v="1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x v="3751"/>
    <x v="3766"/>
    <b v="0"/>
    <n v="96"/>
    <b v="1"/>
    <x v="40"/>
    <n v="103"/>
    <n v="106.93"/>
    <x v="1"/>
    <s v="musical"/>
    <x v="3766"/>
    <x v="1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x v="3566"/>
    <x v="3767"/>
    <b v="0"/>
    <n v="56"/>
    <b v="1"/>
    <x v="40"/>
    <n v="117"/>
    <n v="41.7"/>
    <x v="1"/>
    <s v="musical"/>
    <x v="3767"/>
    <x v="2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x v="3752"/>
    <x v="3768"/>
    <b v="0"/>
    <n v="58"/>
    <b v="1"/>
    <x v="40"/>
    <n v="108"/>
    <n v="74.239999999999995"/>
    <x v="1"/>
    <s v="musical"/>
    <x v="3768"/>
    <x v="1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x v="3753"/>
    <x v="3769"/>
    <b v="0"/>
    <n v="15"/>
    <b v="1"/>
    <x v="40"/>
    <n v="100"/>
    <n v="73.33"/>
    <x v="1"/>
    <s v="musical"/>
    <x v="3769"/>
    <x v="3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x v="3754"/>
    <x v="3770"/>
    <b v="0"/>
    <n v="20"/>
    <b v="1"/>
    <x v="40"/>
    <n v="100"/>
    <n v="100"/>
    <x v="1"/>
    <s v="musical"/>
    <x v="3770"/>
    <x v="2"/>
  </r>
  <r>
    <n v="3771"/>
    <s v="COME OUT SWINGIN'!"/>
    <s v="I would like to make a demo recording of six songs from COME OUT SWINGIN'!"/>
    <x v="28"/>
    <x v="2457"/>
    <x v="0"/>
    <s v="US"/>
    <s v="USD"/>
    <x v="3755"/>
    <x v="3771"/>
    <b v="0"/>
    <n v="38"/>
    <b v="1"/>
    <x v="40"/>
    <n v="146"/>
    <n v="38.42"/>
    <x v="1"/>
    <s v="musical"/>
    <x v="3771"/>
    <x v="3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x v="3756"/>
    <x v="3772"/>
    <b v="0"/>
    <n v="33"/>
    <b v="1"/>
    <x v="40"/>
    <n v="110"/>
    <n v="166.97"/>
    <x v="1"/>
    <s v="musical"/>
    <x v="3772"/>
    <x v="3"/>
  </r>
  <r>
    <n v="3773"/>
    <s v="Dundee: A Hip-Hopera"/>
    <s v="A dramatic hip-hopera, inspired from monologues written by the performers."/>
    <x v="10"/>
    <x v="106"/>
    <x v="0"/>
    <s v="US"/>
    <s v="USD"/>
    <x v="3757"/>
    <x v="3773"/>
    <b v="0"/>
    <n v="57"/>
    <b v="1"/>
    <x v="40"/>
    <n v="108"/>
    <n v="94.91"/>
    <x v="1"/>
    <s v="musical"/>
    <x v="3773"/>
    <x v="3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x v="3758"/>
    <x v="3774"/>
    <b v="0"/>
    <n v="25"/>
    <b v="1"/>
    <x v="40"/>
    <n v="100"/>
    <n v="100"/>
    <x v="1"/>
    <s v="musical"/>
    <x v="3774"/>
    <x v="2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x v="3759"/>
    <x v="3775"/>
    <b v="0"/>
    <n v="14"/>
    <b v="1"/>
    <x v="40"/>
    <n v="100"/>
    <n v="143.21"/>
    <x v="1"/>
    <s v="musical"/>
    <x v="3775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x v="3760"/>
    <x v="3776"/>
    <b v="0"/>
    <n v="94"/>
    <b v="1"/>
    <x v="40"/>
    <n v="107"/>
    <n v="90.82"/>
    <x v="1"/>
    <s v="musical"/>
    <x v="3776"/>
    <x v="1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x v="3761"/>
    <x v="3777"/>
    <b v="0"/>
    <n v="59"/>
    <b v="1"/>
    <x v="40"/>
    <n v="143"/>
    <n v="48.54"/>
    <x v="1"/>
    <s v="musical"/>
    <x v="3777"/>
    <x v="1"/>
  </r>
  <r>
    <n v="3778"/>
    <s v="Give a Puppet a Hand"/>
    <s v="Sponsor an AVENUE Q puppet for The Barn Players April 2015 production."/>
    <x v="262"/>
    <x v="570"/>
    <x v="0"/>
    <s v="US"/>
    <s v="USD"/>
    <x v="3762"/>
    <x v="3778"/>
    <b v="0"/>
    <n v="36"/>
    <b v="1"/>
    <x v="40"/>
    <n v="105"/>
    <n v="70.03"/>
    <x v="1"/>
    <s v="musical"/>
    <x v="3778"/>
    <x v="1"/>
  </r>
  <r>
    <n v="3779"/>
    <s v="&quot;The Last Adam&quot; A New Musical, NYC reading"/>
    <s v="A fresh, re-telling of the Jesus story for a new generation."/>
    <x v="36"/>
    <x v="2460"/>
    <x v="0"/>
    <s v="US"/>
    <s v="USD"/>
    <x v="3763"/>
    <x v="3779"/>
    <b v="0"/>
    <n v="115"/>
    <b v="1"/>
    <x v="40"/>
    <n v="104"/>
    <n v="135.63"/>
    <x v="1"/>
    <s v="musical"/>
    <x v="3779"/>
    <x v="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x v="3764"/>
    <x v="3780"/>
    <b v="0"/>
    <n v="30"/>
    <b v="1"/>
    <x v="40"/>
    <n v="120"/>
    <n v="100"/>
    <x v="1"/>
    <s v="musical"/>
    <x v="3780"/>
    <x v="2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x v="3765"/>
    <x v="3781"/>
    <b v="0"/>
    <n v="52"/>
    <b v="1"/>
    <x v="40"/>
    <n v="110"/>
    <n v="94.9"/>
    <x v="1"/>
    <s v="musical"/>
    <x v="3781"/>
    <x v="1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x v="3766"/>
    <x v="3782"/>
    <b v="0"/>
    <n v="27"/>
    <b v="1"/>
    <x v="40"/>
    <n v="102"/>
    <n v="75.37"/>
    <x v="1"/>
    <s v="musical"/>
    <x v="3782"/>
    <x v="3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x v="3767"/>
    <x v="3783"/>
    <b v="0"/>
    <n v="24"/>
    <b v="1"/>
    <x v="40"/>
    <n v="129"/>
    <n v="64.459999999999994"/>
    <x v="1"/>
    <s v="musical"/>
    <x v="3783"/>
    <x v="3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x v="3768"/>
    <x v="3784"/>
    <b v="0"/>
    <n v="10"/>
    <b v="1"/>
    <x v="40"/>
    <n v="115"/>
    <n v="115"/>
    <x v="1"/>
    <s v="musical"/>
    <x v="3784"/>
    <x v="3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x v="3769"/>
    <x v="3785"/>
    <b v="0"/>
    <n v="30"/>
    <b v="1"/>
    <x v="40"/>
    <n v="151"/>
    <n v="100.5"/>
    <x v="1"/>
    <s v="musical"/>
    <x v="3785"/>
    <x v="3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x v="3770"/>
    <x v="3786"/>
    <b v="0"/>
    <n v="71"/>
    <b v="1"/>
    <x v="40"/>
    <n v="111"/>
    <n v="93.77"/>
    <x v="1"/>
    <s v="musical"/>
    <x v="3786"/>
    <x v="3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x v="3514"/>
    <x v="3787"/>
    <b v="0"/>
    <n v="10"/>
    <b v="1"/>
    <x v="40"/>
    <n v="100"/>
    <n v="35.1"/>
    <x v="1"/>
    <s v="musical"/>
    <x v="3787"/>
    <x v="2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x v="3771"/>
    <x v="3788"/>
    <b v="0"/>
    <n v="1"/>
    <b v="0"/>
    <x v="40"/>
    <n v="1"/>
    <n v="500"/>
    <x v="1"/>
    <s v="musical"/>
    <x v="3788"/>
    <x v="2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x v="3772"/>
    <x v="3789"/>
    <b v="0"/>
    <n v="4"/>
    <b v="0"/>
    <x v="40"/>
    <n v="3"/>
    <n v="29"/>
    <x v="1"/>
    <s v="musical"/>
    <x v="3789"/>
    <x v="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x v="3773"/>
    <x v="3790"/>
    <b v="0"/>
    <n v="0"/>
    <b v="0"/>
    <x v="40"/>
    <n v="0"/>
    <e v="#DIV/0!"/>
    <x v="1"/>
    <s v="musical"/>
    <x v="3790"/>
    <x v="3"/>
  </r>
  <r>
    <n v="3791"/>
    <s v="Spin! at The Cumming Playhouse"/>
    <s v="Spin! is an original musical comedy-drama presented by Blue Palm Productions."/>
    <x v="15"/>
    <x v="117"/>
    <x v="2"/>
    <s v="US"/>
    <s v="USD"/>
    <x v="3774"/>
    <x v="3791"/>
    <b v="0"/>
    <n v="0"/>
    <b v="0"/>
    <x v="40"/>
    <n v="0"/>
    <e v="#DIV/0!"/>
    <x v="1"/>
    <s v="musical"/>
    <x v="3791"/>
    <x v="1"/>
  </r>
  <r>
    <n v="3792"/>
    <s v="BorikÃ©n: The Show"/>
    <s v="A cultural and historic journey through Puerto Rico's music and dance!"/>
    <x v="78"/>
    <x v="428"/>
    <x v="2"/>
    <s v="US"/>
    <s v="USD"/>
    <x v="3775"/>
    <x v="3792"/>
    <b v="0"/>
    <n v="2"/>
    <b v="0"/>
    <x v="40"/>
    <n v="0"/>
    <n v="17.5"/>
    <x v="1"/>
    <s v="musical"/>
    <x v="379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x v="3776"/>
    <x v="3793"/>
    <b v="0"/>
    <n v="24"/>
    <b v="0"/>
    <x v="40"/>
    <n v="60"/>
    <n v="174"/>
    <x v="1"/>
    <s v="musical"/>
    <x v="3793"/>
    <x v="1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x v="3777"/>
    <x v="3794"/>
    <b v="0"/>
    <n v="1"/>
    <b v="0"/>
    <x v="40"/>
    <n v="1"/>
    <n v="50"/>
    <x v="1"/>
    <s v="musical"/>
    <x v="3794"/>
    <x v="2"/>
  </r>
  <r>
    <n v="3795"/>
    <s v="Duodeca"/>
    <s v="Poppin Productions are currently entering the development stage of their very first production -  &quot;Duodeca&quot;."/>
    <x v="20"/>
    <x v="115"/>
    <x v="2"/>
    <s v="GB"/>
    <s v="GBP"/>
    <x v="3778"/>
    <x v="3795"/>
    <b v="0"/>
    <n v="2"/>
    <b v="0"/>
    <x v="40"/>
    <n v="2"/>
    <n v="5"/>
    <x v="1"/>
    <s v="musical"/>
    <x v="3795"/>
    <x v="2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x v="3779"/>
    <x v="3796"/>
    <b v="0"/>
    <n v="1"/>
    <b v="0"/>
    <x v="40"/>
    <n v="0"/>
    <n v="1"/>
    <x v="1"/>
    <s v="musical"/>
    <x v="3796"/>
    <x v="3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x v="3780"/>
    <x v="3797"/>
    <b v="0"/>
    <n v="37"/>
    <b v="0"/>
    <x v="40"/>
    <n v="90"/>
    <n v="145.41"/>
    <x v="1"/>
    <s v="musical"/>
    <x v="3797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x v="3781"/>
    <x v="3798"/>
    <b v="0"/>
    <n v="5"/>
    <b v="0"/>
    <x v="40"/>
    <n v="1"/>
    <n v="205"/>
    <x v="1"/>
    <s v="musical"/>
    <x v="3798"/>
    <x v="1"/>
  </r>
  <r>
    <n v="3799"/>
    <s v="A Story Once Told"/>
    <s v="An original musical on it's way to the stage in Minneapolis, MN. Feel free to ask any questions."/>
    <x v="3"/>
    <x v="2465"/>
    <x v="2"/>
    <s v="US"/>
    <s v="USD"/>
    <x v="3782"/>
    <x v="3799"/>
    <b v="0"/>
    <n v="4"/>
    <b v="0"/>
    <x v="40"/>
    <n v="4"/>
    <n v="100.5"/>
    <x v="1"/>
    <s v="musical"/>
    <x v="3799"/>
    <x v="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x v="3783"/>
    <x v="3800"/>
    <b v="0"/>
    <n v="16"/>
    <b v="0"/>
    <x v="40"/>
    <n v="4"/>
    <n v="55.06"/>
    <x v="1"/>
    <s v="musical"/>
    <x v="3800"/>
    <x v="1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x v="3784"/>
    <x v="3801"/>
    <b v="0"/>
    <n v="9"/>
    <b v="0"/>
    <x v="40"/>
    <n v="9"/>
    <n v="47.33"/>
    <x v="1"/>
    <s v="musical"/>
    <x v="3801"/>
    <x v="1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x v="3785"/>
    <x v="3802"/>
    <b v="0"/>
    <n v="0"/>
    <b v="0"/>
    <x v="40"/>
    <n v="0"/>
    <e v="#DIV/0!"/>
    <x v="1"/>
    <s v="musical"/>
    <x v="3802"/>
    <x v="2"/>
  </r>
  <r>
    <n v="3803"/>
    <s v="Benjamin Button the Musical Concept Album"/>
    <s v="A fully orchestrated concept album of Benjamin Button the Musical!"/>
    <x v="14"/>
    <x v="2466"/>
    <x v="2"/>
    <s v="US"/>
    <s v="USD"/>
    <x v="3786"/>
    <x v="3803"/>
    <b v="0"/>
    <n v="40"/>
    <b v="0"/>
    <x v="40"/>
    <n v="20"/>
    <n v="58.95"/>
    <x v="1"/>
    <s v="musical"/>
    <x v="3803"/>
    <x v="3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x v="3787"/>
    <x v="3804"/>
    <b v="0"/>
    <n v="0"/>
    <b v="0"/>
    <x v="40"/>
    <n v="0"/>
    <e v="#DIV/0!"/>
    <x v="1"/>
    <s v="musical"/>
    <x v="3804"/>
    <x v="3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x v="3788"/>
    <x v="3805"/>
    <b v="0"/>
    <n v="2"/>
    <b v="0"/>
    <x v="40"/>
    <n v="0"/>
    <n v="1.5"/>
    <x v="1"/>
    <s v="musical"/>
    <x v="3805"/>
    <x v="1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x v="3789"/>
    <x v="3806"/>
    <b v="0"/>
    <n v="1"/>
    <b v="0"/>
    <x v="40"/>
    <n v="0"/>
    <n v="5"/>
    <x v="1"/>
    <s v="musical"/>
    <x v="3806"/>
    <x v="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x v="3790"/>
    <x v="3807"/>
    <b v="0"/>
    <n v="9"/>
    <b v="0"/>
    <x v="40"/>
    <n v="30"/>
    <n v="50.56"/>
    <x v="1"/>
    <s v="musical"/>
    <x v="3807"/>
    <x v="2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x v="3791"/>
    <x v="3808"/>
    <b v="0"/>
    <n v="24"/>
    <b v="1"/>
    <x v="6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x v="3792"/>
    <x v="3809"/>
    <b v="0"/>
    <n v="38"/>
    <b v="1"/>
    <x v="6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x v="3793"/>
    <x v="3810"/>
    <b v="0"/>
    <n v="26"/>
    <b v="1"/>
    <x v="6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x v="3794"/>
    <x v="3811"/>
    <b v="0"/>
    <n v="19"/>
    <b v="1"/>
    <x v="6"/>
    <n v="330"/>
    <n v="43.42"/>
    <x v="1"/>
    <s v="plays"/>
    <x v="3811"/>
    <x v="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x v="2551"/>
    <x v="3812"/>
    <b v="0"/>
    <n v="11"/>
    <b v="1"/>
    <x v="6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x v="3795"/>
    <x v="3813"/>
    <b v="0"/>
    <n v="27"/>
    <b v="1"/>
    <x v="6"/>
    <n v="101"/>
    <n v="78.52"/>
    <x v="1"/>
    <s v="plays"/>
    <x v="3813"/>
    <x v="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x v="3532"/>
    <x v="3814"/>
    <b v="0"/>
    <n v="34"/>
    <b v="1"/>
    <x v="6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x v="28"/>
    <x v="2471"/>
    <x v="0"/>
    <s v="GB"/>
    <s v="GBP"/>
    <x v="3796"/>
    <x v="3815"/>
    <b v="0"/>
    <n v="20"/>
    <b v="1"/>
    <x v="6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x v="3797"/>
    <x v="3816"/>
    <b v="0"/>
    <n v="37"/>
    <b v="1"/>
    <x v="6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x v="3798"/>
    <x v="3817"/>
    <b v="0"/>
    <n v="20"/>
    <b v="1"/>
    <x v="6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x v="3799"/>
    <x v="3818"/>
    <b v="0"/>
    <n v="10"/>
    <b v="1"/>
    <x v="6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x v="3800"/>
    <x v="3819"/>
    <b v="0"/>
    <n v="26"/>
    <b v="1"/>
    <x v="6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x v="3801"/>
    <x v="3820"/>
    <b v="0"/>
    <n v="20"/>
    <b v="1"/>
    <x v="6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x v="3802"/>
    <x v="3821"/>
    <b v="0"/>
    <n v="46"/>
    <b v="1"/>
    <x v="6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x v="3803"/>
    <x v="3822"/>
    <b v="0"/>
    <n v="76"/>
    <b v="1"/>
    <x v="6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x v="30"/>
    <x v="2477"/>
    <x v="0"/>
    <s v="US"/>
    <s v="USD"/>
    <x v="3804"/>
    <x v="3823"/>
    <b v="0"/>
    <n v="41"/>
    <b v="1"/>
    <x v="6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x v="3805"/>
    <x v="3824"/>
    <b v="0"/>
    <n v="7"/>
    <b v="1"/>
    <x v="6"/>
    <n v="108"/>
    <n v="38.57"/>
    <x v="1"/>
    <s v="plays"/>
    <x v="3824"/>
    <x v="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x v="3806"/>
    <x v="3825"/>
    <b v="0"/>
    <n v="49"/>
    <b v="1"/>
    <x v="6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x v="3807"/>
    <x v="3826"/>
    <b v="0"/>
    <n v="26"/>
    <b v="1"/>
    <x v="6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x v="3808"/>
    <x v="3827"/>
    <b v="0"/>
    <n v="65"/>
    <b v="1"/>
    <x v="6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x v="3809"/>
    <x v="3828"/>
    <b v="0"/>
    <n v="28"/>
    <b v="1"/>
    <x v="6"/>
    <n v="100"/>
    <n v="178.57"/>
    <x v="1"/>
    <s v="plays"/>
    <x v="3828"/>
    <x v="0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x v="3810"/>
    <x v="3829"/>
    <b v="0"/>
    <n v="8"/>
    <b v="1"/>
    <x v="6"/>
    <n v="100"/>
    <n v="62.63"/>
    <x v="1"/>
    <s v="plays"/>
    <x v="3829"/>
    <x v="0"/>
  </r>
  <r>
    <n v="3830"/>
    <s v="Run Away"/>
    <s v="The Aeon Theatre company is producing another original play by Parker Hale at the Manhattan Reportory Theatre"/>
    <x v="213"/>
    <x v="1175"/>
    <x v="0"/>
    <s v="US"/>
    <s v="USD"/>
    <x v="3811"/>
    <x v="3830"/>
    <b v="0"/>
    <n v="3"/>
    <b v="1"/>
    <x v="6"/>
    <n v="225"/>
    <n v="75"/>
    <x v="1"/>
    <s v="plays"/>
    <x v="3830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x v="3812"/>
    <x v="3831"/>
    <b v="0"/>
    <n v="9"/>
    <b v="1"/>
    <x v="6"/>
    <n v="106"/>
    <n v="58.9"/>
    <x v="1"/>
    <s v="plays"/>
    <x v="3831"/>
    <x v="0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x v="3813"/>
    <x v="3832"/>
    <b v="0"/>
    <n v="9"/>
    <b v="1"/>
    <x v="6"/>
    <n v="105"/>
    <n v="139.56"/>
    <x v="1"/>
    <s v="plays"/>
    <x v="3832"/>
    <x v="0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x v="3814"/>
    <x v="3833"/>
    <b v="0"/>
    <n v="20"/>
    <b v="1"/>
    <x v="6"/>
    <n v="117"/>
    <n v="70"/>
    <x v="1"/>
    <s v="plays"/>
    <x v="3833"/>
    <x v="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x v="3815"/>
    <x v="3834"/>
    <b v="0"/>
    <n v="57"/>
    <b v="1"/>
    <x v="6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x v="3816"/>
    <x v="3835"/>
    <b v="0"/>
    <n v="8"/>
    <b v="1"/>
    <x v="6"/>
    <n v="160"/>
    <n v="40"/>
    <x v="1"/>
    <s v="plays"/>
    <x v="3835"/>
    <x v="0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x v="3817"/>
    <x v="3836"/>
    <b v="0"/>
    <n v="14"/>
    <b v="1"/>
    <x v="6"/>
    <n v="113"/>
    <n v="64.290000000000006"/>
    <x v="1"/>
    <s v="plays"/>
    <x v="3836"/>
    <x v="0"/>
  </r>
  <r>
    <n v="3837"/>
    <s v="Farcical Elements Presents Boeing-Boeing"/>
    <s v="A high-flying French farce with the thrust of a well-tuned jet engine"/>
    <x v="13"/>
    <x v="2485"/>
    <x v="0"/>
    <s v="GB"/>
    <s v="GBP"/>
    <x v="3818"/>
    <x v="3837"/>
    <b v="0"/>
    <n v="17"/>
    <b v="1"/>
    <x v="6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x v="3838"/>
    <b v="0"/>
    <n v="100"/>
    <b v="1"/>
    <x v="6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x v="3820"/>
    <x v="3839"/>
    <b v="0"/>
    <n v="32"/>
    <b v="1"/>
    <x v="6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x v="3821"/>
    <x v="3840"/>
    <b v="0"/>
    <n v="3"/>
    <b v="1"/>
    <x v="6"/>
    <n v="6500"/>
    <n v="21.67"/>
    <x v="1"/>
    <s v="plays"/>
    <x v="3840"/>
    <x v="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x v="3822"/>
    <x v="3841"/>
    <b v="1"/>
    <n v="34"/>
    <b v="0"/>
    <x v="6"/>
    <n v="9"/>
    <n v="25.65"/>
    <x v="1"/>
    <s v="plays"/>
    <x v="3841"/>
    <x v="0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x v="3823"/>
    <x v="3842"/>
    <b v="1"/>
    <n v="23"/>
    <b v="0"/>
    <x v="6"/>
    <n v="22"/>
    <n v="47.7"/>
    <x v="1"/>
    <s v="plays"/>
    <x v="3842"/>
    <x v="0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x v="3824"/>
    <x v="3843"/>
    <b v="1"/>
    <n v="19"/>
    <b v="0"/>
    <x v="6"/>
    <n v="21"/>
    <n v="56.05"/>
    <x v="1"/>
    <s v="plays"/>
    <x v="3843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x v="3825"/>
    <x v="3844"/>
    <b v="1"/>
    <n v="50"/>
    <b v="0"/>
    <x v="6"/>
    <n v="41"/>
    <n v="81.319999999999993"/>
    <x v="1"/>
    <s v="plays"/>
    <x v="3844"/>
    <x v="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x v="3826"/>
    <x v="3845"/>
    <b v="1"/>
    <n v="12"/>
    <b v="0"/>
    <x v="6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x v="3827"/>
    <x v="3846"/>
    <b v="1"/>
    <n v="8"/>
    <b v="0"/>
    <x v="6"/>
    <n v="3"/>
    <n v="23.63"/>
    <x v="1"/>
    <s v="plays"/>
    <x v="3846"/>
    <x v="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x v="3828"/>
    <x v="3847"/>
    <b v="1"/>
    <n v="9"/>
    <b v="0"/>
    <x v="6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x v="3829"/>
    <x v="3848"/>
    <b v="1"/>
    <n v="43"/>
    <b v="0"/>
    <x v="6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x v="3830"/>
    <x v="3849"/>
    <b v="1"/>
    <n v="28"/>
    <b v="0"/>
    <x v="6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x v="28"/>
    <x v="2495"/>
    <x v="2"/>
    <s v="US"/>
    <s v="USD"/>
    <x v="3831"/>
    <x v="3850"/>
    <b v="1"/>
    <n v="4"/>
    <b v="0"/>
    <x v="6"/>
    <n v="4"/>
    <n v="9.5"/>
    <x v="1"/>
    <s v="plays"/>
    <x v="3850"/>
    <x v="0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x v="3832"/>
    <x v="3851"/>
    <b v="1"/>
    <n v="24"/>
    <b v="0"/>
    <x v="6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x v="3833"/>
    <x v="3852"/>
    <b v="0"/>
    <n v="2"/>
    <b v="0"/>
    <x v="6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x v="57"/>
    <x v="375"/>
    <x v="2"/>
    <s v="US"/>
    <s v="USD"/>
    <x v="3834"/>
    <x v="3853"/>
    <b v="0"/>
    <n v="2"/>
    <b v="0"/>
    <x v="6"/>
    <n v="0"/>
    <n v="13"/>
    <x v="1"/>
    <s v="plays"/>
    <x v="3853"/>
    <x v="0"/>
  </r>
  <r>
    <n v="3854"/>
    <s v="The Case Of Soghomon Tehlirian"/>
    <s v="A play dedicated to the 100th anniversary of the Armenian Genocide."/>
    <x v="34"/>
    <x v="2496"/>
    <x v="2"/>
    <s v="US"/>
    <s v="USD"/>
    <x v="3835"/>
    <x v="3854"/>
    <b v="0"/>
    <n v="20"/>
    <b v="0"/>
    <x v="6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x v="3836"/>
    <x v="3855"/>
    <b v="0"/>
    <n v="1"/>
    <b v="0"/>
    <x v="6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x v="3837"/>
    <x v="3856"/>
    <b v="0"/>
    <n v="1"/>
    <b v="0"/>
    <x v="6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x v="3838"/>
    <x v="3857"/>
    <b v="0"/>
    <n v="4"/>
    <b v="0"/>
    <x v="6"/>
    <n v="5"/>
    <n v="65"/>
    <x v="1"/>
    <s v="plays"/>
    <x v="3857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x v="3839"/>
    <x v="3858"/>
    <b v="0"/>
    <n v="1"/>
    <b v="0"/>
    <x v="6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x v="3840"/>
    <x v="3859"/>
    <b v="0"/>
    <n v="1"/>
    <b v="0"/>
    <x v="6"/>
    <n v="0"/>
    <n v="1"/>
    <x v="1"/>
    <s v="plays"/>
    <x v="3859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x v="3841"/>
    <x v="3860"/>
    <b v="0"/>
    <n v="13"/>
    <b v="0"/>
    <x v="6"/>
    <n v="18"/>
    <n v="81.540000000000006"/>
    <x v="1"/>
    <s v="plays"/>
    <x v="3860"/>
    <x v="0"/>
  </r>
  <r>
    <n v="3861"/>
    <s v="READY OR NOT HERE I COME"/>
    <s v="THE COMING OF THE LORD!"/>
    <x v="13"/>
    <x v="173"/>
    <x v="2"/>
    <s v="US"/>
    <s v="USD"/>
    <x v="3842"/>
    <x v="3861"/>
    <b v="0"/>
    <n v="1"/>
    <b v="0"/>
    <x v="6"/>
    <n v="5"/>
    <n v="100"/>
    <x v="1"/>
    <s v="plays"/>
    <x v="3861"/>
    <x v="0"/>
  </r>
  <r>
    <n v="3862"/>
    <s v="The Container Play"/>
    <s v="The hit immersive theatre experience of England comes to Corpus Christi!"/>
    <x v="51"/>
    <x v="116"/>
    <x v="2"/>
    <s v="US"/>
    <s v="USD"/>
    <x v="3843"/>
    <x v="3862"/>
    <b v="0"/>
    <n v="1"/>
    <b v="0"/>
    <x v="6"/>
    <n v="0"/>
    <n v="1"/>
    <x v="1"/>
    <s v="plays"/>
    <x v="3862"/>
    <x v="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x v="3844"/>
    <x v="3863"/>
    <b v="0"/>
    <n v="0"/>
    <b v="0"/>
    <x v="6"/>
    <n v="0"/>
    <e v="#DIV/0!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x v="3845"/>
    <x v="3864"/>
    <b v="0"/>
    <n v="3"/>
    <b v="0"/>
    <x v="6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x v="3846"/>
    <x v="3865"/>
    <b v="0"/>
    <n v="14"/>
    <b v="0"/>
    <x v="6"/>
    <n v="27"/>
    <n v="46.43"/>
    <x v="1"/>
    <s v="plays"/>
    <x v="3865"/>
    <x v="0"/>
  </r>
  <r>
    <n v="3866"/>
    <s v="a feminine ending, brought to you by the East End Theatre Co"/>
    <s v="A funny, moving, witty piece about a girl, her oboe, and her dreams."/>
    <x v="13"/>
    <x v="143"/>
    <x v="2"/>
    <s v="US"/>
    <s v="USD"/>
    <x v="3847"/>
    <x v="3866"/>
    <b v="0"/>
    <n v="2"/>
    <b v="0"/>
    <x v="6"/>
    <n v="1"/>
    <n v="5.5"/>
    <x v="1"/>
    <s v="plays"/>
    <x v="3866"/>
    <x v="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x v="3848"/>
    <x v="3867"/>
    <b v="0"/>
    <n v="5"/>
    <b v="0"/>
    <x v="6"/>
    <n v="13"/>
    <n v="50.2"/>
    <x v="1"/>
    <s v="plays"/>
    <x v="3867"/>
    <x v="0"/>
  </r>
  <r>
    <n v="3868"/>
    <s v="1000 words (Canceled)"/>
    <s v="New collection of music by Scott Evan Davis!"/>
    <x v="10"/>
    <x v="115"/>
    <x v="1"/>
    <s v="GB"/>
    <s v="GBP"/>
    <x v="3849"/>
    <x v="3868"/>
    <b v="0"/>
    <n v="1"/>
    <b v="0"/>
    <x v="40"/>
    <n v="0"/>
    <n v="10"/>
    <x v="1"/>
    <s v="musical"/>
    <x v="3868"/>
    <x v="1"/>
  </r>
  <r>
    <n v="3869"/>
    <s v="The Masturbation Musical (Canceled)"/>
    <s v="A Musical about 3 women who pursue their Pleasure and end up finding themselves."/>
    <x v="426"/>
    <x v="2497"/>
    <x v="1"/>
    <s v="US"/>
    <s v="USD"/>
    <x v="3850"/>
    <x v="3869"/>
    <b v="0"/>
    <n v="15"/>
    <b v="0"/>
    <x v="40"/>
    <n v="3"/>
    <n v="30.13"/>
    <x v="1"/>
    <s v="musical"/>
    <x v="3869"/>
    <x v="2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x v="3851"/>
    <x v="3870"/>
    <b v="0"/>
    <n v="10"/>
    <b v="0"/>
    <x v="40"/>
    <n v="15"/>
    <n v="150"/>
    <x v="1"/>
    <s v="musical"/>
    <x v="3870"/>
    <x v="1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x v="3852"/>
    <x v="3871"/>
    <b v="0"/>
    <n v="3"/>
    <b v="0"/>
    <x v="40"/>
    <n v="3"/>
    <n v="13.33"/>
    <x v="1"/>
    <s v="musical"/>
    <x v="3871"/>
    <x v="4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x v="3853"/>
    <x v="3872"/>
    <b v="0"/>
    <n v="0"/>
    <b v="0"/>
    <x v="40"/>
    <n v="0"/>
    <e v="#DIV/0!"/>
    <x v="1"/>
    <s v="musical"/>
    <x v="3872"/>
    <x v="2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x v="3854"/>
    <x v="3873"/>
    <b v="0"/>
    <n v="0"/>
    <b v="0"/>
    <x v="40"/>
    <n v="0"/>
    <e v="#DIV/0!"/>
    <x v="1"/>
    <s v="musical"/>
    <x v="3873"/>
    <x v="2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x v="3855"/>
    <x v="3874"/>
    <b v="0"/>
    <n v="0"/>
    <b v="0"/>
    <x v="40"/>
    <n v="0"/>
    <e v="#DIV/0!"/>
    <x v="1"/>
    <s v="musical"/>
    <x v="387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x v="3856"/>
    <x v="3875"/>
    <b v="0"/>
    <n v="0"/>
    <b v="0"/>
    <x v="40"/>
    <n v="0"/>
    <e v="#DIV/0!"/>
    <x v="1"/>
    <s v="musical"/>
    <x v="3875"/>
    <x v="3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x v="3857"/>
    <x v="3876"/>
    <b v="0"/>
    <n v="46"/>
    <b v="0"/>
    <x v="40"/>
    <n v="53"/>
    <n v="44.76"/>
    <x v="1"/>
    <s v="musical"/>
    <x v="3876"/>
    <x v="3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x v="3858"/>
    <x v="3877"/>
    <b v="0"/>
    <n v="14"/>
    <b v="0"/>
    <x v="40"/>
    <n v="5"/>
    <n v="88.64"/>
    <x v="1"/>
    <s v="musical"/>
    <x v="3877"/>
    <x v="3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x v="3859"/>
    <x v="3878"/>
    <b v="0"/>
    <n v="1"/>
    <b v="0"/>
    <x v="40"/>
    <n v="0"/>
    <n v="10"/>
    <x v="1"/>
    <s v="musical"/>
    <x v="3878"/>
    <x v="2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x v="3860"/>
    <x v="3879"/>
    <b v="0"/>
    <n v="0"/>
    <b v="0"/>
    <x v="40"/>
    <n v="0"/>
    <e v="#DIV/0!"/>
    <x v="1"/>
    <s v="musical"/>
    <x v="3879"/>
    <x v="1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x v="3792"/>
    <x v="3880"/>
    <b v="0"/>
    <n v="17"/>
    <b v="0"/>
    <x v="40"/>
    <n v="13"/>
    <n v="57.65"/>
    <x v="1"/>
    <s v="musical"/>
    <x v="3880"/>
    <x v="1"/>
  </r>
  <r>
    <n v="3881"/>
    <s v="My Real Mother's Name is... (Canceled)"/>
    <s v="A musical journey coming to the Blue Venue at the 2017 Orlando Fringe Festival!"/>
    <x v="2"/>
    <x v="379"/>
    <x v="1"/>
    <s v="US"/>
    <s v="USD"/>
    <x v="3861"/>
    <x v="3881"/>
    <b v="0"/>
    <n v="1"/>
    <b v="0"/>
    <x v="40"/>
    <n v="5"/>
    <n v="25"/>
    <x v="1"/>
    <s v="musical"/>
    <x v="3881"/>
    <x v="4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x v="3862"/>
    <x v="3882"/>
    <b v="0"/>
    <n v="0"/>
    <b v="0"/>
    <x v="40"/>
    <n v="0"/>
    <e v="#DIV/0!"/>
    <x v="1"/>
    <s v="musical"/>
    <x v="3882"/>
    <x v="3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x v="3863"/>
    <x v="3883"/>
    <b v="0"/>
    <n v="0"/>
    <b v="0"/>
    <x v="40"/>
    <n v="0"/>
    <e v="#DIV/0!"/>
    <x v="1"/>
    <s v="musical"/>
    <x v="3883"/>
    <x v="1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x v="3864"/>
    <x v="3884"/>
    <b v="0"/>
    <n v="0"/>
    <b v="0"/>
    <x v="40"/>
    <n v="0"/>
    <e v="#DIV/0!"/>
    <x v="1"/>
    <s v="musical"/>
    <x v="3884"/>
    <x v="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x v="3865"/>
    <x v="3885"/>
    <b v="0"/>
    <n v="0"/>
    <b v="0"/>
    <x v="40"/>
    <n v="0"/>
    <e v="#DIV/0!"/>
    <x v="1"/>
    <s v="musical"/>
    <x v="3885"/>
    <x v="3"/>
  </r>
  <r>
    <n v="3886"/>
    <s v="a (Canceled)"/>
    <n v="1"/>
    <x v="3"/>
    <x v="117"/>
    <x v="1"/>
    <s v="AU"/>
    <s v="AUD"/>
    <x v="3866"/>
    <x v="3886"/>
    <b v="0"/>
    <n v="0"/>
    <b v="0"/>
    <x v="40"/>
    <n v="0"/>
    <e v="#DIV/0!"/>
    <x v="1"/>
    <s v="musical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x v="3867"/>
    <x v="3887"/>
    <b v="0"/>
    <n v="2"/>
    <b v="0"/>
    <x v="40"/>
    <n v="2"/>
    <n v="17.5"/>
    <x v="1"/>
    <s v="musical"/>
    <x v="3887"/>
    <x v="2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x v="3868"/>
    <x v="3888"/>
    <b v="0"/>
    <n v="14"/>
    <b v="0"/>
    <x v="6"/>
    <n v="27"/>
    <n v="38.71"/>
    <x v="1"/>
    <s v="plays"/>
    <x v="3888"/>
    <x v="0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x v="3869"/>
    <x v="3889"/>
    <b v="0"/>
    <n v="9"/>
    <b v="0"/>
    <x v="6"/>
    <n v="1"/>
    <n v="13.11"/>
    <x v="1"/>
    <s v="plays"/>
    <x v="3889"/>
    <x v="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x v="3870"/>
    <x v="3890"/>
    <b v="0"/>
    <n v="8"/>
    <b v="0"/>
    <x v="6"/>
    <n v="17"/>
    <n v="315.5"/>
    <x v="1"/>
    <s v="plays"/>
    <x v="3890"/>
    <x v="0"/>
  </r>
  <r>
    <n v="3891"/>
    <s v="Out of the Box: A Mime Story"/>
    <s v="A comedy about a mime who dreams of becoming a stand up comedian."/>
    <x v="134"/>
    <x v="92"/>
    <x v="2"/>
    <s v="US"/>
    <s v="USD"/>
    <x v="3871"/>
    <x v="3891"/>
    <b v="0"/>
    <n v="7"/>
    <b v="0"/>
    <x v="6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x v="3872"/>
    <x v="3892"/>
    <b v="0"/>
    <n v="0"/>
    <b v="0"/>
    <x v="6"/>
    <n v="0"/>
    <e v="#DIV/0!"/>
    <x v="1"/>
    <s v="plays"/>
    <x v="3892"/>
    <x v="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x v="3873"/>
    <x v="3893"/>
    <b v="0"/>
    <n v="84"/>
    <b v="0"/>
    <x v="6"/>
    <n v="22"/>
    <n v="128.27000000000001"/>
    <x v="1"/>
    <s v="plays"/>
    <x v="3893"/>
    <x v="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x v="3874"/>
    <x v="3894"/>
    <b v="0"/>
    <n v="11"/>
    <b v="0"/>
    <x v="6"/>
    <n v="3"/>
    <n v="47.27"/>
    <x v="1"/>
    <s v="plays"/>
    <x v="3894"/>
    <x v="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x v="3875"/>
    <x v="3895"/>
    <b v="0"/>
    <n v="1"/>
    <b v="0"/>
    <x v="6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x v="3876"/>
    <x v="3896"/>
    <b v="0"/>
    <n v="4"/>
    <b v="0"/>
    <x v="6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x v="3877"/>
    <x v="3897"/>
    <b v="0"/>
    <n v="10"/>
    <b v="0"/>
    <x v="6"/>
    <n v="18"/>
    <n v="44"/>
    <x v="1"/>
    <s v="plays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x v="3878"/>
    <x v="3898"/>
    <b v="0"/>
    <n v="16"/>
    <b v="0"/>
    <x v="6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x v="3879"/>
    <x v="3899"/>
    <b v="0"/>
    <n v="2"/>
    <b v="0"/>
    <x v="6"/>
    <n v="1"/>
    <n v="62.5"/>
    <x v="1"/>
    <s v="plays"/>
    <x v="3899"/>
    <x v="0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x v="3880"/>
    <x v="3900"/>
    <b v="0"/>
    <n v="5"/>
    <b v="0"/>
    <x v="6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x v="3881"/>
    <x v="3901"/>
    <b v="0"/>
    <n v="1"/>
    <b v="0"/>
    <x v="6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x v="3882"/>
    <x v="3902"/>
    <b v="0"/>
    <n v="31"/>
    <b v="0"/>
    <x v="6"/>
    <n v="49"/>
    <n v="47.26"/>
    <x v="1"/>
    <s v="plays"/>
    <x v="3902"/>
    <x v="0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x v="3883"/>
    <x v="3903"/>
    <b v="0"/>
    <n v="0"/>
    <b v="0"/>
    <x v="6"/>
    <n v="0"/>
    <e v="#DIV/0!"/>
    <x v="1"/>
    <s v="plays"/>
    <x v="3903"/>
    <x v="0"/>
  </r>
  <r>
    <n v="3904"/>
    <s v="Black America from Prophets to Pimps"/>
    <s v="A play that will cover 4000 years of black history."/>
    <x v="3"/>
    <x v="158"/>
    <x v="2"/>
    <s v="US"/>
    <s v="USD"/>
    <x v="3884"/>
    <x v="3904"/>
    <b v="0"/>
    <n v="2"/>
    <b v="0"/>
    <x v="6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x v="3885"/>
    <x v="3905"/>
    <b v="0"/>
    <n v="7"/>
    <b v="0"/>
    <x v="6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x v="3886"/>
    <x v="3906"/>
    <b v="0"/>
    <n v="16"/>
    <b v="0"/>
    <x v="6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x v="3887"/>
    <x v="3907"/>
    <b v="0"/>
    <n v="4"/>
    <b v="0"/>
    <x v="6"/>
    <n v="15"/>
    <n v="38.25"/>
    <x v="1"/>
    <s v="plays"/>
    <x v="3907"/>
    <x v="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x v="3888"/>
    <x v="3908"/>
    <b v="0"/>
    <n v="4"/>
    <b v="0"/>
    <x v="6"/>
    <n v="9"/>
    <n v="16.25"/>
    <x v="1"/>
    <s v="plays"/>
    <x v="3908"/>
    <x v="0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x v="3889"/>
    <x v="3909"/>
    <b v="0"/>
    <n v="4"/>
    <b v="0"/>
    <x v="6"/>
    <n v="0"/>
    <n v="33.75"/>
    <x v="1"/>
    <s v="plays"/>
    <x v="3909"/>
    <x v="0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x v="3890"/>
    <x v="3910"/>
    <b v="0"/>
    <n v="3"/>
    <b v="0"/>
    <x v="6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x v="3891"/>
    <x v="3911"/>
    <b v="0"/>
    <n v="36"/>
    <b v="0"/>
    <x v="6"/>
    <n v="37"/>
    <n v="83.14"/>
    <x v="1"/>
    <s v="plays"/>
    <x v="3911"/>
    <x v="0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x v="3892"/>
    <x v="3912"/>
    <b v="0"/>
    <n v="1"/>
    <b v="0"/>
    <x v="6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x v="3893"/>
    <x v="3913"/>
    <b v="0"/>
    <n v="7"/>
    <b v="0"/>
    <x v="6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x v="3894"/>
    <x v="3914"/>
    <b v="0"/>
    <n v="27"/>
    <b v="0"/>
    <x v="6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x v="3895"/>
    <x v="3915"/>
    <b v="0"/>
    <n v="1"/>
    <b v="0"/>
    <x v="6"/>
    <n v="0"/>
    <n v="5"/>
    <x v="1"/>
    <s v="plays"/>
    <x v="3915"/>
    <x v="0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x v="3896"/>
    <x v="3916"/>
    <b v="0"/>
    <n v="0"/>
    <b v="0"/>
    <x v="6"/>
    <n v="0"/>
    <e v="#DIV/0!"/>
    <x v="1"/>
    <s v="plays"/>
    <x v="3916"/>
    <x v="0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x v="3897"/>
    <x v="3917"/>
    <b v="0"/>
    <n v="1"/>
    <b v="0"/>
    <x v="6"/>
    <n v="0"/>
    <n v="10"/>
    <x v="1"/>
    <s v="plays"/>
    <x v="3917"/>
    <x v="0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x v="3898"/>
    <x v="3918"/>
    <b v="0"/>
    <n v="3"/>
    <b v="0"/>
    <x v="6"/>
    <n v="0"/>
    <n v="40"/>
    <x v="1"/>
    <s v="plays"/>
    <x v="3918"/>
    <x v="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x v="3899"/>
    <x v="3919"/>
    <b v="0"/>
    <n v="3"/>
    <b v="0"/>
    <x v="6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x v="3900"/>
    <x v="3920"/>
    <b v="0"/>
    <n v="3"/>
    <b v="0"/>
    <x v="6"/>
    <n v="5"/>
    <n v="45"/>
    <x v="1"/>
    <s v="plays"/>
    <x v="3920"/>
    <x v="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x v="3901"/>
    <x v="3921"/>
    <b v="0"/>
    <n v="0"/>
    <b v="0"/>
    <x v="6"/>
    <n v="0"/>
    <e v="#DIV/0!"/>
    <x v="1"/>
    <s v="plays"/>
    <x v="3921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x v="3902"/>
    <x v="3922"/>
    <b v="0"/>
    <n v="6"/>
    <b v="0"/>
    <x v="6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x v="3903"/>
    <x v="3923"/>
    <b v="0"/>
    <n v="17"/>
    <b v="0"/>
    <x v="6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x v="3904"/>
    <x v="3924"/>
    <b v="0"/>
    <n v="40"/>
    <b v="0"/>
    <x v="6"/>
    <n v="15"/>
    <n v="57.25"/>
    <x v="1"/>
    <s v="plays"/>
    <x v="3924"/>
    <x v="0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x v="3905"/>
    <x v="3925"/>
    <b v="0"/>
    <n v="3"/>
    <b v="0"/>
    <x v="6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x v="10"/>
    <x v="493"/>
    <x v="2"/>
    <s v="AU"/>
    <s v="AUD"/>
    <x v="3906"/>
    <x v="3926"/>
    <b v="0"/>
    <n v="1"/>
    <b v="0"/>
    <x v="6"/>
    <n v="0"/>
    <n v="15"/>
    <x v="1"/>
    <s v="plays"/>
    <x v="3926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x v="3907"/>
    <x v="3927"/>
    <b v="0"/>
    <n v="2"/>
    <b v="0"/>
    <x v="6"/>
    <n v="1"/>
    <n v="12.5"/>
    <x v="1"/>
    <s v="plays"/>
    <x v="3927"/>
    <x v="0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x v="3908"/>
    <x v="3928"/>
    <b v="0"/>
    <n v="7"/>
    <b v="0"/>
    <x v="6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x v="3909"/>
    <x v="3929"/>
    <b v="0"/>
    <n v="14"/>
    <b v="0"/>
    <x v="6"/>
    <n v="2"/>
    <n v="32.36"/>
    <x v="1"/>
    <s v="plays"/>
    <x v="3929"/>
    <x v="0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x v="3910"/>
    <x v="3930"/>
    <b v="0"/>
    <n v="0"/>
    <b v="0"/>
    <x v="6"/>
    <n v="0"/>
    <e v="#DIV/0!"/>
    <x v="1"/>
    <s v="plays"/>
    <x v="3930"/>
    <x v="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x v="3911"/>
    <x v="3931"/>
    <b v="0"/>
    <n v="0"/>
    <b v="0"/>
    <x v="6"/>
    <n v="0"/>
    <e v="#DIV/0!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x v="3912"/>
    <x v="3932"/>
    <b v="0"/>
    <n v="1"/>
    <b v="0"/>
    <x v="6"/>
    <n v="0"/>
    <n v="1"/>
    <x v="1"/>
    <s v="plays"/>
    <x v="3932"/>
    <x v="0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x v="3913"/>
    <x v="3933"/>
    <b v="0"/>
    <n v="12"/>
    <b v="0"/>
    <x v="6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x v="3914"/>
    <x v="3934"/>
    <b v="0"/>
    <n v="12"/>
    <b v="0"/>
    <x v="6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x v="3915"/>
    <x v="3935"/>
    <b v="0"/>
    <n v="23"/>
    <b v="0"/>
    <x v="6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x v="3916"/>
    <x v="3936"/>
    <b v="0"/>
    <n v="0"/>
    <b v="0"/>
    <x v="6"/>
    <n v="0"/>
    <e v="#DIV/0!"/>
    <x v="1"/>
    <s v="plays"/>
    <x v="3936"/>
    <x v="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x v="3917"/>
    <x v="3937"/>
    <b v="0"/>
    <n v="10"/>
    <b v="0"/>
    <x v="6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x v="3918"/>
    <x v="3938"/>
    <b v="0"/>
    <n v="5"/>
    <b v="0"/>
    <x v="6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x v="3919"/>
    <x v="3939"/>
    <b v="0"/>
    <n v="1"/>
    <b v="0"/>
    <x v="6"/>
    <n v="0"/>
    <n v="5"/>
    <x v="1"/>
    <s v="plays"/>
    <x v="3939"/>
    <x v="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x v="3920"/>
    <x v="3940"/>
    <b v="0"/>
    <n v="2"/>
    <b v="0"/>
    <x v="6"/>
    <n v="0"/>
    <n v="5.5"/>
    <x v="1"/>
    <s v="plays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x v="3921"/>
    <x v="3941"/>
    <b v="0"/>
    <n v="2"/>
    <b v="0"/>
    <x v="6"/>
    <n v="1"/>
    <n v="25"/>
    <x v="1"/>
    <s v="plays"/>
    <x v="3941"/>
    <x v="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x v="3922"/>
    <x v="3942"/>
    <b v="0"/>
    <n v="0"/>
    <b v="0"/>
    <x v="6"/>
    <n v="0"/>
    <e v="#DIV/0!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x v="3923"/>
    <x v="3943"/>
    <b v="0"/>
    <n v="13"/>
    <b v="0"/>
    <x v="6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x v="3924"/>
    <x v="3944"/>
    <b v="0"/>
    <n v="0"/>
    <b v="0"/>
    <x v="6"/>
    <n v="0"/>
    <e v="#DIV/0!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x v="3925"/>
    <x v="3945"/>
    <b v="0"/>
    <n v="1"/>
    <b v="0"/>
    <x v="6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x v="12"/>
    <x v="666"/>
    <x v="2"/>
    <s v="US"/>
    <s v="USD"/>
    <x v="3926"/>
    <x v="3946"/>
    <b v="0"/>
    <n v="5"/>
    <b v="0"/>
    <x v="6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x v="3927"/>
    <x v="3947"/>
    <b v="0"/>
    <n v="2"/>
    <b v="0"/>
    <x v="6"/>
    <n v="3"/>
    <n v="50.5"/>
    <x v="1"/>
    <s v="plays"/>
    <x v="3947"/>
    <x v="0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x v="3928"/>
    <x v="3948"/>
    <b v="0"/>
    <n v="0"/>
    <b v="0"/>
    <x v="6"/>
    <n v="0"/>
    <e v="#DIV/0!"/>
    <x v="1"/>
    <s v="plays"/>
    <x v="39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x v="3929"/>
    <x v="3949"/>
    <b v="0"/>
    <n v="32"/>
    <b v="0"/>
    <x v="6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x v="3930"/>
    <x v="3950"/>
    <b v="0"/>
    <n v="1"/>
    <b v="0"/>
    <x v="6"/>
    <n v="1"/>
    <n v="25"/>
    <x v="1"/>
    <s v="plays"/>
    <x v="395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x v="3931"/>
    <x v="3951"/>
    <b v="0"/>
    <n v="1"/>
    <b v="0"/>
    <x v="6"/>
    <n v="0"/>
    <n v="1"/>
    <x v="1"/>
    <s v="plays"/>
    <x v="3951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x v="3932"/>
    <x v="3952"/>
    <b v="0"/>
    <n v="1"/>
    <b v="0"/>
    <x v="6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x v="3933"/>
    <x v="3953"/>
    <b v="0"/>
    <n v="0"/>
    <b v="0"/>
    <x v="6"/>
    <n v="0"/>
    <e v="#DIV/0!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x v="3934"/>
    <x v="3954"/>
    <b v="0"/>
    <n v="0"/>
    <b v="0"/>
    <x v="6"/>
    <n v="0"/>
    <e v="#DIV/0!"/>
    <x v="1"/>
    <s v="plays"/>
    <x v="3954"/>
    <x v="0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x v="3935"/>
    <x v="3955"/>
    <b v="0"/>
    <n v="8"/>
    <b v="0"/>
    <x v="6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x v="3936"/>
    <x v="3956"/>
    <b v="0"/>
    <n v="0"/>
    <b v="0"/>
    <x v="6"/>
    <n v="0"/>
    <e v="#DIV/0!"/>
    <x v="1"/>
    <s v="plays"/>
    <x v="3956"/>
    <x v="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x v="3937"/>
    <x v="3957"/>
    <b v="0"/>
    <n v="1"/>
    <b v="0"/>
    <x v="6"/>
    <n v="0"/>
    <n v="7"/>
    <x v="1"/>
    <s v="plays"/>
    <x v="3957"/>
    <x v="0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x v="3938"/>
    <x v="3958"/>
    <b v="0"/>
    <n v="16"/>
    <b v="0"/>
    <x v="6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x v="3939"/>
    <x v="3959"/>
    <b v="0"/>
    <n v="12"/>
    <b v="0"/>
    <x v="6"/>
    <n v="24"/>
    <n v="24.33"/>
    <x v="1"/>
    <s v="plays"/>
    <x v="3959"/>
    <x v="0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x v="3940"/>
    <x v="3960"/>
    <b v="0"/>
    <n v="4"/>
    <b v="0"/>
    <x v="6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x v="3941"/>
    <x v="3961"/>
    <b v="0"/>
    <n v="2"/>
    <b v="0"/>
    <x v="6"/>
    <n v="0"/>
    <n v="10.5"/>
    <x v="1"/>
    <s v="plays"/>
    <x v="3961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x v="3942"/>
    <x v="3962"/>
    <b v="0"/>
    <n v="3"/>
    <b v="0"/>
    <x v="6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x v="3943"/>
    <x v="3963"/>
    <b v="0"/>
    <n v="0"/>
    <b v="0"/>
    <x v="6"/>
    <n v="0"/>
    <e v="#DIV/0!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x v="3944"/>
    <x v="3964"/>
    <b v="0"/>
    <n v="3"/>
    <b v="0"/>
    <x v="6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x v="3945"/>
    <x v="3965"/>
    <b v="0"/>
    <n v="4"/>
    <b v="0"/>
    <x v="6"/>
    <n v="14"/>
    <n v="71.25"/>
    <x v="1"/>
    <s v="plays"/>
    <x v="3965"/>
    <x v="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x v="3946"/>
    <x v="3966"/>
    <b v="0"/>
    <n v="2"/>
    <b v="0"/>
    <x v="6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x v="3947"/>
    <x v="3967"/>
    <b v="0"/>
    <n v="10"/>
    <b v="0"/>
    <x v="6"/>
    <n v="24"/>
    <n v="41"/>
    <x v="1"/>
    <s v="plays"/>
    <x v="3967"/>
    <x v="0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x v="3948"/>
    <x v="3968"/>
    <b v="0"/>
    <n v="11"/>
    <b v="0"/>
    <x v="6"/>
    <n v="11"/>
    <n v="47.91"/>
    <x v="1"/>
    <s v="plays"/>
    <x v="3968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x v="3949"/>
    <x v="3969"/>
    <b v="0"/>
    <n v="6"/>
    <b v="0"/>
    <x v="6"/>
    <n v="7"/>
    <n v="35.17"/>
    <x v="1"/>
    <s v="plays"/>
    <x v="396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x v="3970"/>
    <b v="0"/>
    <n v="2"/>
    <b v="0"/>
    <x v="6"/>
    <n v="0"/>
    <n v="5.5"/>
    <x v="1"/>
    <s v="plays"/>
    <x v="3970"/>
    <x v="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x v="3951"/>
    <x v="3971"/>
    <b v="0"/>
    <n v="6"/>
    <b v="0"/>
    <x v="6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x v="28"/>
    <x v="2518"/>
    <x v="2"/>
    <s v="US"/>
    <s v="USD"/>
    <x v="3952"/>
    <x v="3972"/>
    <b v="0"/>
    <n v="8"/>
    <b v="0"/>
    <x v="6"/>
    <n v="21"/>
    <n v="26.38"/>
    <x v="1"/>
    <s v="plays"/>
    <x v="3972"/>
    <x v="0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x v="3953"/>
    <x v="3973"/>
    <b v="0"/>
    <n v="37"/>
    <b v="0"/>
    <x v="6"/>
    <n v="78"/>
    <n v="105.54"/>
    <x v="1"/>
    <s v="plays"/>
    <x v="3973"/>
    <x v="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x v="3954"/>
    <x v="3974"/>
    <b v="0"/>
    <n v="11"/>
    <b v="0"/>
    <x v="6"/>
    <n v="32"/>
    <n v="29.09"/>
    <x v="1"/>
    <s v="plays"/>
    <x v="3974"/>
    <x v="0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x v="3955"/>
    <x v="3975"/>
    <b v="0"/>
    <n v="0"/>
    <b v="0"/>
    <x v="6"/>
    <n v="0"/>
    <e v="#DIV/0!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x v="3956"/>
    <x v="3976"/>
    <b v="0"/>
    <n v="10"/>
    <b v="0"/>
    <x v="6"/>
    <n v="48"/>
    <n v="62"/>
    <x v="1"/>
    <s v="plays"/>
    <x v="3976"/>
    <x v="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x v="3957"/>
    <x v="3977"/>
    <b v="0"/>
    <n v="6"/>
    <b v="0"/>
    <x v="6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x v="3958"/>
    <x v="3978"/>
    <b v="0"/>
    <n v="8"/>
    <b v="0"/>
    <x v="6"/>
    <n v="11"/>
    <n v="26.75"/>
    <x v="1"/>
    <s v="plays"/>
    <x v="3978"/>
    <x v="0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x v="3959"/>
    <x v="3979"/>
    <b v="0"/>
    <n v="6"/>
    <b v="0"/>
    <x v="6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x v="3960"/>
    <x v="3980"/>
    <b v="0"/>
    <n v="7"/>
    <b v="0"/>
    <x v="6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x v="11"/>
    <x v="1281"/>
    <x v="2"/>
    <s v="US"/>
    <s v="USD"/>
    <x v="3961"/>
    <x v="3981"/>
    <b v="0"/>
    <n v="7"/>
    <b v="0"/>
    <x v="6"/>
    <n v="4"/>
    <n v="175"/>
    <x v="1"/>
    <s v="plays"/>
    <x v="3981"/>
    <x v="0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x v="3962"/>
    <x v="3982"/>
    <b v="0"/>
    <n v="5"/>
    <b v="0"/>
    <x v="6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x v="3963"/>
    <x v="3983"/>
    <b v="0"/>
    <n v="46"/>
    <b v="0"/>
    <x v="6"/>
    <n v="35"/>
    <n v="84.28"/>
    <x v="1"/>
    <s v="plays"/>
    <x v="3983"/>
    <x v="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x v="3964"/>
    <x v="3984"/>
    <b v="0"/>
    <n v="10"/>
    <b v="0"/>
    <x v="6"/>
    <n v="6"/>
    <n v="9.5"/>
    <x v="1"/>
    <s v="plays"/>
    <x v="39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x v="3985"/>
    <b v="0"/>
    <n v="19"/>
    <b v="0"/>
    <x v="6"/>
    <n v="32"/>
    <n v="33.74"/>
    <x v="1"/>
    <s v="plays"/>
    <x v="3985"/>
    <x v="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x v="3966"/>
    <x v="3986"/>
    <b v="0"/>
    <n v="13"/>
    <b v="0"/>
    <x v="6"/>
    <n v="10"/>
    <n v="37.54"/>
    <x v="1"/>
    <s v="plays"/>
    <x v="3986"/>
    <x v="0"/>
  </r>
  <r>
    <n v="3987"/>
    <s v="Write Now 5"/>
    <s v="Write Now 5 is a new writing festival in south east London promoting new work from emerging playwrights."/>
    <x v="44"/>
    <x v="118"/>
    <x v="2"/>
    <s v="GB"/>
    <s v="GBP"/>
    <x v="3967"/>
    <x v="3987"/>
    <b v="0"/>
    <n v="13"/>
    <b v="0"/>
    <x v="6"/>
    <n v="38"/>
    <n v="11.62"/>
    <x v="1"/>
    <s v="plays"/>
    <x v="3987"/>
    <x v="0"/>
  </r>
  <r>
    <n v="3988"/>
    <s v="Folk-Tales: What Stories Do Your Folks Tell?"/>
    <s v="An evening of of stories based both in myth and truth."/>
    <x v="15"/>
    <x v="573"/>
    <x v="2"/>
    <s v="US"/>
    <s v="USD"/>
    <x v="3968"/>
    <x v="3988"/>
    <b v="0"/>
    <n v="4"/>
    <b v="0"/>
    <x v="6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x v="3969"/>
    <x v="3989"/>
    <b v="0"/>
    <n v="0"/>
    <b v="0"/>
    <x v="6"/>
    <n v="0"/>
    <e v="#DIV/0!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x v="3970"/>
    <x v="3990"/>
    <b v="0"/>
    <n v="3"/>
    <b v="0"/>
    <x v="6"/>
    <n v="4"/>
    <n v="23"/>
    <x v="1"/>
    <s v="plays"/>
    <x v="3990"/>
    <x v="0"/>
  </r>
  <r>
    <n v="3991"/>
    <s v="NTACTheatre - North Texas Actor's Collaborative Theatre"/>
    <s v="North Texas first actor-driven theatre company needs your help"/>
    <x v="2"/>
    <x v="173"/>
    <x v="2"/>
    <s v="US"/>
    <s v="USD"/>
    <x v="3971"/>
    <x v="3991"/>
    <b v="0"/>
    <n v="1"/>
    <b v="0"/>
    <x v="6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x v="3972"/>
    <x v="3992"/>
    <b v="0"/>
    <n v="9"/>
    <b v="0"/>
    <x v="6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x v="3973"/>
    <x v="3993"/>
    <b v="0"/>
    <n v="1"/>
    <b v="0"/>
    <x v="6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x v="13"/>
    <x v="139"/>
    <x v="2"/>
    <s v="US"/>
    <s v="USD"/>
    <x v="3974"/>
    <x v="3994"/>
    <b v="0"/>
    <n v="1"/>
    <b v="0"/>
    <x v="6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x v="3975"/>
    <x v="3995"/>
    <b v="0"/>
    <n v="4"/>
    <b v="0"/>
    <x v="6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x v="3976"/>
    <x v="3996"/>
    <b v="0"/>
    <n v="17"/>
    <b v="0"/>
    <x v="6"/>
    <n v="17"/>
    <n v="29.24"/>
    <x v="1"/>
    <s v="plays"/>
    <x v="3996"/>
    <x v="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x v="3977"/>
    <x v="3997"/>
    <b v="0"/>
    <n v="0"/>
    <b v="0"/>
    <x v="6"/>
    <n v="0"/>
    <e v="#DIV/0!"/>
    <x v="1"/>
    <s v="plays"/>
    <x v="3997"/>
    <x v="0"/>
  </r>
  <r>
    <n v="3998"/>
    <s v="Forsaken Angels-A New Play"/>
    <s v="Forsaken Angels, a powerful new play by William Leary, author of DCMTA's Best Of 2014 Play Masquerade."/>
    <x v="21"/>
    <x v="526"/>
    <x v="2"/>
    <s v="US"/>
    <s v="USD"/>
    <x v="3978"/>
    <x v="3998"/>
    <b v="0"/>
    <n v="12"/>
    <b v="0"/>
    <x v="6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x v="3979"/>
    <x v="3999"/>
    <b v="0"/>
    <n v="14"/>
    <b v="0"/>
    <x v="6"/>
    <n v="17"/>
    <n v="82.57"/>
    <x v="1"/>
    <s v="plays"/>
    <x v="3999"/>
    <x v="0"/>
  </r>
  <r>
    <n v="4000"/>
    <s v="The Escorts"/>
    <s v="An Enticing Trip into the World of Assisted Dying"/>
    <x v="6"/>
    <x v="115"/>
    <x v="2"/>
    <s v="US"/>
    <s v="USD"/>
    <x v="3980"/>
    <x v="4000"/>
    <b v="0"/>
    <n v="1"/>
    <b v="0"/>
    <x v="6"/>
    <n v="0"/>
    <n v="10"/>
    <x v="1"/>
    <s v="plays"/>
    <x v="4000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x v="1748"/>
    <x v="4001"/>
    <b v="0"/>
    <n v="14"/>
    <b v="0"/>
    <x v="6"/>
    <n v="38"/>
    <n v="32.36"/>
    <x v="1"/>
    <s v="plays"/>
    <x v="4001"/>
    <x v="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x v="3981"/>
    <x v="4002"/>
    <b v="0"/>
    <n v="4"/>
    <b v="0"/>
    <x v="6"/>
    <n v="2"/>
    <n v="5.75"/>
    <x v="1"/>
    <s v="plays"/>
    <x v="4002"/>
    <x v="0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x v="3982"/>
    <x v="4003"/>
    <b v="0"/>
    <n v="2"/>
    <b v="0"/>
    <x v="6"/>
    <n v="10"/>
    <n v="100.5"/>
    <x v="1"/>
    <s v="plays"/>
    <x v="4003"/>
    <x v="0"/>
  </r>
  <r>
    <n v="4004"/>
    <s v="South Florida Tours"/>
    <s v="Help Launch The Queen Into South Florida!"/>
    <x v="2"/>
    <x v="116"/>
    <x v="2"/>
    <s v="US"/>
    <s v="USD"/>
    <x v="3983"/>
    <x v="4004"/>
    <b v="0"/>
    <n v="1"/>
    <b v="0"/>
    <x v="6"/>
    <n v="0"/>
    <n v="1"/>
    <x v="1"/>
    <s v="plays"/>
    <x v="4004"/>
    <x v="0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x v="3984"/>
    <x v="4005"/>
    <b v="0"/>
    <n v="2"/>
    <b v="0"/>
    <x v="6"/>
    <n v="1"/>
    <n v="20"/>
    <x v="1"/>
    <s v="plays"/>
    <x v="4005"/>
    <x v="0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x v="3985"/>
    <x v="4006"/>
    <b v="0"/>
    <n v="1"/>
    <b v="0"/>
    <x v="6"/>
    <n v="0"/>
    <n v="2"/>
    <x v="1"/>
    <s v="plays"/>
    <x v="4006"/>
    <x v="0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x v="3986"/>
    <x v="4007"/>
    <b v="0"/>
    <n v="1"/>
    <b v="0"/>
    <x v="6"/>
    <n v="0"/>
    <n v="5"/>
    <x v="1"/>
    <s v="plays"/>
    <x v="4007"/>
    <x v="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x v="3987"/>
    <x v="4008"/>
    <b v="0"/>
    <n v="4"/>
    <b v="0"/>
    <x v="6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x v="3988"/>
    <x v="4009"/>
    <b v="0"/>
    <n v="3"/>
    <b v="0"/>
    <x v="6"/>
    <n v="4"/>
    <n v="25"/>
    <x v="1"/>
    <s v="plays"/>
    <x v="4009"/>
    <x v="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x v="3989"/>
    <x v="4010"/>
    <b v="0"/>
    <n v="38"/>
    <b v="0"/>
    <x v="6"/>
    <n v="24"/>
    <n v="45.84"/>
    <x v="1"/>
    <s v="plays"/>
    <x v="4010"/>
    <x v="0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x v="3990"/>
    <x v="4011"/>
    <b v="0"/>
    <n v="4"/>
    <b v="0"/>
    <x v="6"/>
    <n v="8"/>
    <n v="4.75"/>
    <x v="1"/>
    <s v="plays"/>
    <x v="4011"/>
    <x v="0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x v="3991"/>
    <x v="4012"/>
    <b v="0"/>
    <n v="0"/>
    <b v="0"/>
    <x v="6"/>
    <n v="0"/>
    <e v="#DIV/0!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x v="3992"/>
    <x v="4013"/>
    <b v="0"/>
    <n v="2"/>
    <b v="0"/>
    <x v="6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x v="3993"/>
    <x v="4014"/>
    <b v="0"/>
    <n v="0"/>
    <b v="0"/>
    <x v="6"/>
    <n v="0"/>
    <e v="#DIV/0!"/>
    <x v="1"/>
    <s v="plays"/>
    <x v="4014"/>
    <x v="0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x v="3994"/>
    <x v="4015"/>
    <b v="0"/>
    <n v="1"/>
    <b v="0"/>
    <x v="6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x v="3995"/>
    <x v="4016"/>
    <b v="0"/>
    <n v="7"/>
    <b v="0"/>
    <x v="6"/>
    <n v="14"/>
    <n v="10"/>
    <x v="1"/>
    <s v="plays"/>
    <x v="4016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x v="3996"/>
    <x v="4017"/>
    <b v="0"/>
    <n v="2"/>
    <b v="0"/>
    <x v="6"/>
    <n v="1"/>
    <n v="52.5"/>
    <x v="1"/>
    <s v="plays"/>
    <x v="4017"/>
    <x v="0"/>
  </r>
  <r>
    <n v="4018"/>
    <s v="Time Please Fringe"/>
    <s v="Funding for a production of Time Please at the Brighton Fringe 2017... and beyond."/>
    <x v="15"/>
    <x v="176"/>
    <x v="2"/>
    <s v="GB"/>
    <s v="GBP"/>
    <x v="3997"/>
    <x v="4018"/>
    <b v="0"/>
    <n v="4"/>
    <b v="0"/>
    <x v="6"/>
    <n v="9"/>
    <n v="32.5"/>
    <x v="1"/>
    <s v="plays"/>
    <x v="4018"/>
    <x v="0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x v="3998"/>
    <x v="4019"/>
    <b v="0"/>
    <n v="4"/>
    <b v="0"/>
    <x v="6"/>
    <n v="1"/>
    <n v="7.25"/>
    <x v="1"/>
    <s v="plays"/>
    <x v="4019"/>
    <x v="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x v="3999"/>
    <x v="4020"/>
    <b v="0"/>
    <n v="3"/>
    <b v="0"/>
    <x v="6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x v="36"/>
    <x v="366"/>
    <x v="2"/>
    <s v="US"/>
    <s v="USD"/>
    <x v="4000"/>
    <x v="4021"/>
    <b v="0"/>
    <n v="2"/>
    <b v="0"/>
    <x v="6"/>
    <n v="1"/>
    <n v="62.5"/>
    <x v="1"/>
    <s v="plays"/>
    <x v="4021"/>
    <x v="0"/>
  </r>
  <r>
    <n v="4022"/>
    <s v="The Merchant of Venice as Shakespeare Heard It"/>
    <s v="Help us produce a video of the first Original Pronunciation Merchant of Venice."/>
    <x v="102"/>
    <x v="2530"/>
    <x v="2"/>
    <s v="US"/>
    <s v="USD"/>
    <x v="4001"/>
    <x v="4022"/>
    <b v="0"/>
    <n v="197"/>
    <b v="0"/>
    <x v="6"/>
    <n v="70"/>
    <n v="63.56"/>
    <x v="1"/>
    <s v="plays"/>
    <x v="4022"/>
    <x v="0"/>
  </r>
  <r>
    <n v="4023"/>
    <s v="Forgive &amp; Forget"/>
    <s v="An original gospel stage play that explores the pain and hurt caused by those who struggle to forgive others!"/>
    <x v="39"/>
    <x v="117"/>
    <x v="2"/>
    <s v="US"/>
    <s v="USD"/>
    <x v="4002"/>
    <x v="4023"/>
    <b v="0"/>
    <n v="0"/>
    <b v="0"/>
    <x v="6"/>
    <n v="0"/>
    <e v="#DIV/0!"/>
    <x v="1"/>
    <s v="plays"/>
    <x v="40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x v="4003"/>
    <x v="4024"/>
    <b v="0"/>
    <n v="1"/>
    <b v="0"/>
    <x v="6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x v="4004"/>
    <x v="4025"/>
    <b v="0"/>
    <n v="4"/>
    <b v="0"/>
    <x v="6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x v="4005"/>
    <x v="4026"/>
    <b v="0"/>
    <n v="0"/>
    <b v="0"/>
    <x v="6"/>
    <n v="0"/>
    <e v="#DIV/0!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x v="4006"/>
    <x v="4027"/>
    <b v="0"/>
    <n v="7"/>
    <b v="0"/>
    <x v="6"/>
    <n v="7"/>
    <n v="30.71"/>
    <x v="1"/>
    <s v="plays"/>
    <x v="4027"/>
    <x v="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x v="4007"/>
    <x v="4028"/>
    <b v="0"/>
    <n v="11"/>
    <b v="0"/>
    <x v="6"/>
    <n v="28"/>
    <n v="51"/>
    <x v="1"/>
    <s v="plays"/>
    <x v="4028"/>
    <x v="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x v="4008"/>
    <x v="4029"/>
    <b v="0"/>
    <n v="0"/>
    <b v="0"/>
    <x v="6"/>
    <n v="0"/>
    <e v="#DIV/0!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x v="4009"/>
    <x v="4030"/>
    <b v="0"/>
    <n v="6"/>
    <b v="0"/>
    <x v="6"/>
    <n v="16"/>
    <n v="66.67"/>
    <x v="1"/>
    <s v="plays"/>
    <x v="403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x v="4010"/>
    <x v="4031"/>
    <b v="0"/>
    <n v="0"/>
    <b v="0"/>
    <x v="6"/>
    <n v="0"/>
    <e v="#DIV/0!"/>
    <x v="1"/>
    <s v="plays"/>
    <x v="4031"/>
    <x v="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x v="4011"/>
    <x v="4032"/>
    <b v="0"/>
    <n v="7"/>
    <b v="0"/>
    <x v="6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x v="4012"/>
    <x v="4033"/>
    <b v="0"/>
    <n v="94"/>
    <b v="0"/>
    <x v="6"/>
    <n v="26"/>
    <n v="65.34"/>
    <x v="1"/>
    <s v="plays"/>
    <x v="4033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x v="4013"/>
    <x v="4034"/>
    <b v="0"/>
    <n v="2"/>
    <b v="0"/>
    <x v="6"/>
    <n v="1"/>
    <n v="100"/>
    <x v="1"/>
    <s v="plays"/>
    <x v="4034"/>
    <x v="0"/>
  </r>
  <r>
    <n v="4035"/>
    <s v="The Lost Boy"/>
    <s v="&quot;Stories are where you go to look for the truth of your own life.&quot; (Frank Delaney)"/>
    <x v="3"/>
    <x v="2534"/>
    <x v="2"/>
    <s v="US"/>
    <s v="USD"/>
    <x v="4014"/>
    <x v="4035"/>
    <b v="0"/>
    <n v="25"/>
    <b v="0"/>
    <x v="6"/>
    <n v="37"/>
    <n v="147.4"/>
    <x v="1"/>
    <s v="plays"/>
    <x v="4035"/>
    <x v="0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x v="4015"/>
    <x v="4036"/>
    <b v="0"/>
    <n v="17"/>
    <b v="0"/>
    <x v="6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x v="4016"/>
    <x v="4037"/>
    <b v="0"/>
    <n v="2"/>
    <b v="0"/>
    <x v="6"/>
    <n v="11"/>
    <n v="40"/>
    <x v="1"/>
    <s v="plays"/>
    <x v="4037"/>
    <x v="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x v="4017"/>
    <x v="4038"/>
    <b v="0"/>
    <n v="4"/>
    <b v="0"/>
    <x v="6"/>
    <n v="12"/>
    <n v="75.25"/>
    <x v="1"/>
    <s v="plays"/>
    <x v="4038"/>
    <x v="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x v="4018"/>
    <x v="4039"/>
    <b v="0"/>
    <n v="5"/>
    <b v="0"/>
    <x v="6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x v="4019"/>
    <x v="4040"/>
    <b v="0"/>
    <n v="2"/>
    <b v="0"/>
    <x v="6"/>
    <n v="31"/>
    <n v="1250"/>
    <x v="1"/>
    <s v="plays"/>
    <x v="4040"/>
    <x v="0"/>
  </r>
  <r>
    <n v="4041"/>
    <s v="In the Land of Gold"/>
    <s v="A bold, colouful, vibrant play centred around the last remaining monarchy of Africa."/>
    <x v="10"/>
    <x v="577"/>
    <x v="2"/>
    <s v="GB"/>
    <s v="GBP"/>
    <x v="4020"/>
    <x v="4041"/>
    <b v="0"/>
    <n v="2"/>
    <b v="0"/>
    <x v="6"/>
    <n v="0"/>
    <n v="10.5"/>
    <x v="1"/>
    <s v="plays"/>
    <x v="4041"/>
    <x v="0"/>
  </r>
  <r>
    <n v="4042"/>
    <s v="Messages"/>
    <s v="Acting group and production for inner city youth, about inner city youth. The problems and stuation that they see everyday."/>
    <x v="3"/>
    <x v="577"/>
    <x v="2"/>
    <s v="US"/>
    <s v="USD"/>
    <x v="4021"/>
    <x v="4042"/>
    <b v="0"/>
    <n v="3"/>
    <b v="0"/>
    <x v="6"/>
    <n v="0"/>
    <n v="7"/>
    <x v="1"/>
    <s v="plays"/>
    <x v="4042"/>
    <x v="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x v="4022"/>
    <x v="4043"/>
    <b v="0"/>
    <n v="0"/>
    <b v="0"/>
    <x v="6"/>
    <n v="0"/>
    <e v="#DIV/0!"/>
    <x v="1"/>
    <s v="plays"/>
    <x v="4043"/>
    <x v="0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x v="4023"/>
    <x v="4044"/>
    <b v="0"/>
    <n v="4"/>
    <b v="0"/>
    <x v="6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x v="4024"/>
    <x v="4045"/>
    <b v="0"/>
    <n v="1"/>
    <b v="0"/>
    <x v="6"/>
    <n v="0"/>
    <n v="1"/>
    <x v="1"/>
    <s v="plays"/>
    <x v="4045"/>
    <x v="0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x v="4025"/>
    <x v="4046"/>
    <b v="0"/>
    <n v="12"/>
    <b v="0"/>
    <x v="6"/>
    <n v="8"/>
    <n v="38.33"/>
    <x v="1"/>
    <s v="plays"/>
    <x v="4046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x v="4026"/>
    <x v="4047"/>
    <b v="0"/>
    <n v="4"/>
    <b v="0"/>
    <x v="6"/>
    <n v="2"/>
    <n v="27.5"/>
    <x v="1"/>
    <s v="plays"/>
    <x v="4047"/>
    <x v="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x v="4027"/>
    <x v="4048"/>
    <b v="0"/>
    <n v="91"/>
    <b v="0"/>
    <x v="6"/>
    <n v="18"/>
    <n v="32.979999999999997"/>
    <x v="1"/>
    <s v="plays"/>
    <x v="4048"/>
    <x v="0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x v="4028"/>
    <x v="4049"/>
    <b v="0"/>
    <n v="1"/>
    <b v="0"/>
    <x v="6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x v="4029"/>
    <x v="4050"/>
    <b v="0"/>
    <n v="1"/>
    <b v="0"/>
    <x v="6"/>
    <n v="0"/>
    <n v="1"/>
    <x v="1"/>
    <s v="plays"/>
    <x v="4050"/>
    <x v="0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x v="4030"/>
    <x v="4051"/>
    <b v="0"/>
    <n v="0"/>
    <b v="0"/>
    <x v="6"/>
    <n v="0"/>
    <e v="#DIV/0!"/>
    <x v="1"/>
    <s v="plays"/>
    <x v="4051"/>
    <x v="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x v="4031"/>
    <x v="4052"/>
    <b v="0"/>
    <n v="13"/>
    <b v="0"/>
    <x v="6"/>
    <n v="38"/>
    <n v="86.62"/>
    <x v="1"/>
    <s v="plays"/>
    <x v="4052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x v="4032"/>
    <x v="4053"/>
    <b v="0"/>
    <n v="2"/>
    <b v="0"/>
    <x v="6"/>
    <n v="22"/>
    <n v="55"/>
    <x v="1"/>
    <s v="plays"/>
    <x v="4053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x v="4033"/>
    <x v="4054"/>
    <b v="0"/>
    <n v="0"/>
    <b v="0"/>
    <x v="6"/>
    <n v="0"/>
    <e v="#DIV/0!"/>
    <x v="1"/>
    <s v="plays"/>
    <x v="4054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x v="4034"/>
    <x v="4055"/>
    <b v="0"/>
    <n v="21"/>
    <b v="0"/>
    <x v="6"/>
    <n v="18"/>
    <n v="41.95"/>
    <x v="1"/>
    <s v="plays"/>
    <x v="4055"/>
    <x v="0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x v="4035"/>
    <x v="4056"/>
    <b v="0"/>
    <n v="9"/>
    <b v="0"/>
    <x v="6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x v="4036"/>
    <x v="4057"/>
    <b v="0"/>
    <n v="6"/>
    <b v="0"/>
    <x v="6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x v="3268"/>
    <x v="4058"/>
    <b v="0"/>
    <n v="4"/>
    <b v="0"/>
    <x v="6"/>
    <n v="3"/>
    <n v="23.75"/>
    <x v="1"/>
    <s v="plays"/>
    <x v="4058"/>
    <x v="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x v="4037"/>
    <x v="4059"/>
    <b v="0"/>
    <n v="7"/>
    <b v="0"/>
    <x v="6"/>
    <n v="3"/>
    <n v="35.71"/>
    <x v="1"/>
    <s v="plays"/>
    <x v="4059"/>
    <x v="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x v="4038"/>
    <x v="4060"/>
    <b v="0"/>
    <n v="5"/>
    <b v="0"/>
    <x v="6"/>
    <n v="3"/>
    <n v="57"/>
    <x v="1"/>
    <s v="plays"/>
    <x v="4060"/>
    <x v="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x v="4039"/>
    <x v="4061"/>
    <b v="0"/>
    <n v="0"/>
    <b v="0"/>
    <x v="6"/>
    <n v="0"/>
    <e v="#DIV/0!"/>
    <x v="1"/>
    <s v="plays"/>
    <x v="4061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x v="4040"/>
    <x v="4062"/>
    <b v="0"/>
    <n v="3"/>
    <b v="0"/>
    <x v="6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x v="4041"/>
    <x v="4063"/>
    <b v="0"/>
    <n v="9"/>
    <b v="0"/>
    <x v="6"/>
    <n v="1"/>
    <n v="15"/>
    <x v="1"/>
    <s v="plays"/>
    <x v="4063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x v="4042"/>
    <x v="4064"/>
    <b v="0"/>
    <n v="6"/>
    <b v="0"/>
    <x v="6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x v="23"/>
    <x v="2539"/>
    <x v="2"/>
    <s v="US"/>
    <s v="USD"/>
    <x v="4043"/>
    <x v="4065"/>
    <b v="0"/>
    <n v="4"/>
    <b v="0"/>
    <x v="6"/>
    <n v="1"/>
    <n v="6.75"/>
    <x v="1"/>
    <s v="plays"/>
    <x v="4065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x v="4044"/>
    <x v="4066"/>
    <b v="0"/>
    <n v="1"/>
    <b v="0"/>
    <x v="6"/>
    <n v="0"/>
    <n v="25"/>
    <x v="1"/>
    <s v="plays"/>
    <x v="4066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x v="4045"/>
    <x v="4067"/>
    <b v="0"/>
    <n v="17"/>
    <b v="0"/>
    <x v="6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x v="4046"/>
    <x v="4068"/>
    <b v="0"/>
    <n v="1"/>
    <b v="0"/>
    <x v="6"/>
    <n v="1"/>
    <n v="34.950000000000003"/>
    <x v="1"/>
    <s v="plays"/>
    <x v="4068"/>
    <x v="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x v="4047"/>
    <x v="4069"/>
    <b v="0"/>
    <n v="13"/>
    <b v="0"/>
    <x v="6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x v="28"/>
    <x v="785"/>
    <x v="2"/>
    <s v="US"/>
    <s v="USD"/>
    <x v="4048"/>
    <x v="4070"/>
    <b v="0"/>
    <n v="6"/>
    <b v="0"/>
    <x v="6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x v="4049"/>
    <x v="4071"/>
    <b v="0"/>
    <n v="0"/>
    <b v="0"/>
    <x v="6"/>
    <n v="0"/>
    <e v="#DIV/0!"/>
    <x v="1"/>
    <s v="plays"/>
    <x v="4071"/>
    <x v="0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x v="4050"/>
    <x v="4072"/>
    <b v="0"/>
    <n v="2"/>
    <b v="0"/>
    <x v="6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x v="4051"/>
    <x v="4073"/>
    <b v="0"/>
    <n v="2"/>
    <b v="0"/>
    <x v="6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x v="4052"/>
    <x v="4074"/>
    <b v="0"/>
    <n v="21"/>
    <b v="0"/>
    <x v="6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x v="4053"/>
    <x v="4075"/>
    <b v="0"/>
    <n v="13"/>
    <b v="0"/>
    <x v="6"/>
    <n v="29"/>
    <n v="44.31"/>
    <x v="1"/>
    <s v="plays"/>
    <x v="4075"/>
    <x v="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x v="4054"/>
    <x v="4076"/>
    <b v="0"/>
    <n v="0"/>
    <b v="0"/>
    <x v="6"/>
    <n v="0"/>
    <e v="#DIV/0!"/>
    <x v="1"/>
    <s v="plays"/>
    <x v="4076"/>
    <x v="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x v="4055"/>
    <x v="4077"/>
    <b v="0"/>
    <n v="6"/>
    <b v="0"/>
    <x v="6"/>
    <n v="9"/>
    <n v="222.5"/>
    <x v="1"/>
    <s v="plays"/>
    <x v="4077"/>
    <x v="0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x v="4056"/>
    <x v="4078"/>
    <b v="0"/>
    <n v="0"/>
    <b v="0"/>
    <x v="6"/>
    <n v="0"/>
    <e v="#DIV/0!"/>
    <x v="1"/>
    <s v="plays"/>
    <x v="4078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x v="4057"/>
    <x v="4079"/>
    <b v="0"/>
    <n v="1"/>
    <b v="0"/>
    <x v="6"/>
    <n v="0"/>
    <n v="5"/>
    <x v="1"/>
    <s v="plays"/>
    <x v="4079"/>
    <x v="0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x v="4058"/>
    <x v="4080"/>
    <b v="0"/>
    <n v="0"/>
    <b v="0"/>
    <x v="6"/>
    <n v="0"/>
    <e v="#DIV/0!"/>
    <x v="1"/>
    <s v="plays"/>
    <x v="4080"/>
    <x v="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x v="4059"/>
    <x v="4081"/>
    <b v="0"/>
    <n v="12"/>
    <b v="0"/>
    <x v="6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x v="4060"/>
    <x v="4082"/>
    <b v="0"/>
    <n v="2"/>
    <b v="0"/>
    <x v="6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x v="4061"/>
    <x v="4083"/>
    <b v="0"/>
    <n v="6"/>
    <b v="0"/>
    <x v="6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x v="4062"/>
    <x v="4084"/>
    <b v="0"/>
    <n v="1"/>
    <b v="0"/>
    <x v="6"/>
    <n v="0"/>
    <n v="10"/>
    <x v="1"/>
    <s v="plays"/>
    <x v="4084"/>
    <x v="0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x v="4063"/>
    <x v="4085"/>
    <b v="0"/>
    <n v="1"/>
    <b v="0"/>
    <x v="6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x v="4064"/>
    <x v="4086"/>
    <b v="0"/>
    <n v="5"/>
    <b v="0"/>
    <x v="6"/>
    <n v="5"/>
    <n v="9.4"/>
    <x v="1"/>
    <s v="plays"/>
    <x v="4086"/>
    <x v="0"/>
  </r>
  <r>
    <n v="4087"/>
    <s v="Stage Production &quot;The Nail Shop&quot;"/>
    <s v="Comedy Stage Play"/>
    <x v="376"/>
    <x v="117"/>
    <x v="2"/>
    <s v="US"/>
    <s v="USD"/>
    <x v="4065"/>
    <x v="4087"/>
    <b v="0"/>
    <n v="0"/>
    <b v="0"/>
    <x v="6"/>
    <n v="0"/>
    <e v="#DIV/0!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x v="4066"/>
    <x v="4088"/>
    <b v="0"/>
    <n v="3"/>
    <b v="0"/>
    <x v="6"/>
    <n v="11"/>
    <n v="72"/>
    <x v="1"/>
    <s v="plays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x v="4067"/>
    <x v="4089"/>
    <b v="0"/>
    <n v="8"/>
    <b v="0"/>
    <x v="6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x v="4068"/>
    <x v="4090"/>
    <b v="0"/>
    <n v="3"/>
    <b v="0"/>
    <x v="6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x v="4069"/>
    <x v="4091"/>
    <b v="0"/>
    <n v="8"/>
    <b v="0"/>
    <x v="6"/>
    <n v="13"/>
    <n v="25.5"/>
    <x v="1"/>
    <s v="plays"/>
    <x v="4091"/>
    <x v="0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x v="4070"/>
    <x v="4092"/>
    <b v="0"/>
    <n v="1"/>
    <b v="0"/>
    <x v="6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x v="4071"/>
    <x v="4093"/>
    <b v="0"/>
    <n v="4"/>
    <b v="0"/>
    <x v="6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x v="4072"/>
    <x v="4094"/>
    <b v="0"/>
    <n v="8"/>
    <b v="0"/>
    <x v="6"/>
    <n v="37"/>
    <n v="91.25"/>
    <x v="1"/>
    <s v="plays"/>
    <x v="4094"/>
    <x v="0"/>
  </r>
  <r>
    <n v="4095"/>
    <s v="LOPE ENAMORADO"/>
    <s v="Proyecto teatral dirigido por MartÃ­n Acosta que habla y reflexiona sobre el amor y su naturaleza."/>
    <x v="11"/>
    <x v="25"/>
    <x v="2"/>
    <s v="MX"/>
    <s v="MXN"/>
    <x v="4073"/>
    <x v="4095"/>
    <b v="0"/>
    <n v="1"/>
    <b v="0"/>
    <x v="6"/>
    <n v="3"/>
    <n v="800"/>
    <x v="1"/>
    <s v="plays"/>
    <x v="4095"/>
    <x v="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x v="4074"/>
    <x v="4096"/>
    <b v="0"/>
    <n v="5"/>
    <b v="0"/>
    <x v="6"/>
    <n v="11"/>
    <n v="80"/>
    <x v="1"/>
    <s v="plays"/>
    <x v="4096"/>
    <x v="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x v="4075"/>
    <x v="4097"/>
    <b v="0"/>
    <n v="0"/>
    <b v="0"/>
    <x v="6"/>
    <n v="0"/>
    <e v="#DIV/0!"/>
    <x v="1"/>
    <s v="plays"/>
    <x v="4097"/>
    <x v="0"/>
  </r>
  <r>
    <n v="4098"/>
    <s v="Life is simple"/>
    <s v="Community Youth play, written by and performed by the youth about finding joy in the simple things in life"/>
    <x v="96"/>
    <x v="117"/>
    <x v="2"/>
    <s v="US"/>
    <s v="USD"/>
    <x v="4076"/>
    <x v="4098"/>
    <b v="0"/>
    <n v="0"/>
    <b v="0"/>
    <x v="6"/>
    <n v="0"/>
    <e v="#DIV/0!"/>
    <x v="1"/>
    <s v="plays"/>
    <x v="4098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x v="4077"/>
    <x v="4099"/>
    <b v="0"/>
    <n v="1"/>
    <b v="0"/>
    <x v="6"/>
    <n v="1"/>
    <n v="50"/>
    <x v="1"/>
    <s v="plays"/>
    <x v="4099"/>
    <x v="0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x v="4078"/>
    <x v="4100"/>
    <b v="0"/>
    <n v="0"/>
    <b v="0"/>
    <x v="6"/>
    <n v="0"/>
    <e v="#DIV/0!"/>
    <x v="1"/>
    <s v="plays"/>
    <x v="410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x v="4079"/>
    <x v="4101"/>
    <b v="0"/>
    <n v="0"/>
    <b v="0"/>
    <x v="6"/>
    <n v="0"/>
    <e v="#DIV/0!"/>
    <x v="1"/>
    <s v="plays"/>
    <x v="4101"/>
    <x v="0"/>
  </r>
  <r>
    <n v="4102"/>
    <s v="4th Wall Theatre Project"/>
    <s v="Local Community theater to get up and running in the Idaho Falls area. Something new, something different!"/>
    <x v="2"/>
    <x v="2547"/>
    <x v="2"/>
    <s v="US"/>
    <s v="USD"/>
    <x v="4080"/>
    <x v="4102"/>
    <b v="0"/>
    <n v="6"/>
    <b v="0"/>
    <x v="6"/>
    <n v="27"/>
    <n v="22.83"/>
    <x v="1"/>
    <s v="plays"/>
    <x v="4102"/>
    <x v="0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x v="4081"/>
    <x v="4103"/>
    <b v="0"/>
    <n v="6"/>
    <b v="0"/>
    <x v="6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x v="4082"/>
    <x v="4104"/>
    <b v="0"/>
    <n v="14"/>
    <b v="0"/>
    <x v="6"/>
    <n v="21"/>
    <n v="45.79"/>
    <x v="1"/>
    <s v="plays"/>
    <x v="4104"/>
    <x v="0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x v="4083"/>
    <x v="4105"/>
    <b v="0"/>
    <n v="6"/>
    <b v="0"/>
    <x v="6"/>
    <n v="7"/>
    <n v="383.33"/>
    <x v="1"/>
    <s v="plays"/>
    <x v="4105"/>
    <x v="0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x v="4084"/>
    <x v="4106"/>
    <b v="0"/>
    <n v="33"/>
    <b v="0"/>
    <x v="6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x v="4085"/>
    <x v="4107"/>
    <b v="0"/>
    <n v="4"/>
    <b v="0"/>
    <x v="6"/>
    <n v="2"/>
    <n v="10.25"/>
    <x v="1"/>
    <s v="plays"/>
    <x v="4107"/>
    <x v="0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x v="4086"/>
    <x v="4108"/>
    <b v="0"/>
    <n v="1"/>
    <b v="0"/>
    <x v="6"/>
    <n v="2"/>
    <n v="59"/>
    <x v="1"/>
    <s v="plays"/>
    <x v="4108"/>
    <x v="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x v="4087"/>
    <x v="4109"/>
    <b v="0"/>
    <n v="0"/>
    <b v="0"/>
    <x v="6"/>
    <n v="0"/>
    <e v="#DIV/0!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x v="4088"/>
    <x v="4110"/>
    <b v="0"/>
    <n v="6"/>
    <b v="0"/>
    <x v="6"/>
    <n v="29"/>
    <n v="14.33"/>
    <x v="1"/>
    <s v="plays"/>
    <x v="4110"/>
    <x v="0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x v="4089"/>
    <x v="4111"/>
    <b v="0"/>
    <n v="6"/>
    <b v="0"/>
    <x v="6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x v="4090"/>
    <x v="4112"/>
    <b v="0"/>
    <n v="1"/>
    <b v="0"/>
    <x v="6"/>
    <n v="0"/>
    <n v="1"/>
    <x v="1"/>
    <s v="plays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x v="4091"/>
    <x v="4113"/>
    <b v="0"/>
    <n v="3"/>
    <b v="0"/>
    <x v="6"/>
    <n v="0"/>
    <n v="1"/>
    <x v="1"/>
    <s v="plays"/>
    <x v="411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E1893-BED5-4792-B1B6-E793712A3FB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077B0-3EE1-4580-A777-E1AC92B8ED7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1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FF62E-C58F-46FD-953F-10B8317324D1}" name="Theater Outcomes Based on Launch Date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5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6">
        <item x="1"/>
        <item x="2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D3E02-61A4-44AA-BFBB-986A6BE8C927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H29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Number Successful" fld="1" baseField="0" baseItem="0"/>
    <dataField name="Sum of Number Failed" fld="2" baseField="0" baseItem="0"/>
    <dataField name="Sum of Number Canceled" fld="3" baseField="0" baseItem="0"/>
    <dataField name="Sum of Total Projects" fld="4" baseField="0" baseItem="0"/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formats count="1">
    <format dxfId="1">
      <pivotArea outline="0" collapsedLevelsAreSubtotals="1" fieldPosition="0">
        <references count="1">
          <reference field="4294967294" count="3" selected="0"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FB33-CCAB-4C36-A60E-5C580BEE04B3}">
  <dimension ref="A1:F6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3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0A02-D233-4B89-9359-5DD000AC8FB2}">
  <dimension ref="A1:F1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8371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">
      <c r="A6" s="15" t="s">
        <v>8372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">
      <c r="A7" s="15" t="s">
        <v>8373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">
      <c r="A8" s="15" t="s">
        <v>8374</v>
      </c>
      <c r="B8">
        <v>2</v>
      </c>
      <c r="C8">
        <v>40</v>
      </c>
      <c r="E8">
        <v>71</v>
      </c>
      <c r="F8">
        <v>113</v>
      </c>
    </row>
    <row r="9" spans="1:6" x14ac:dyDescent="0.3">
      <c r="A9" s="15" t="s">
        <v>8365</v>
      </c>
      <c r="B9">
        <v>3</v>
      </c>
      <c r="C9">
        <v>52</v>
      </c>
      <c r="E9">
        <v>111</v>
      </c>
      <c r="F9">
        <v>166</v>
      </c>
    </row>
    <row r="10" spans="1:6" x14ac:dyDescent="0.3">
      <c r="A10" s="15" t="s">
        <v>8375</v>
      </c>
      <c r="B10">
        <v>4</v>
      </c>
      <c r="C10">
        <v>49</v>
      </c>
      <c r="E10">
        <v>100</v>
      </c>
      <c r="F10">
        <v>153</v>
      </c>
    </row>
    <row r="11" spans="1:6" x14ac:dyDescent="0.3">
      <c r="A11" s="15" t="s">
        <v>8366</v>
      </c>
      <c r="B11">
        <v>1</v>
      </c>
      <c r="C11">
        <v>50</v>
      </c>
      <c r="E11">
        <v>87</v>
      </c>
      <c r="F11">
        <v>138</v>
      </c>
    </row>
    <row r="12" spans="1:6" x14ac:dyDescent="0.3">
      <c r="A12" s="15" t="s">
        <v>8367</v>
      </c>
      <c r="B12">
        <v>4</v>
      </c>
      <c r="C12">
        <v>47</v>
      </c>
      <c r="E12">
        <v>72</v>
      </c>
      <c r="F12">
        <v>123</v>
      </c>
    </row>
    <row r="13" spans="1:6" x14ac:dyDescent="0.3">
      <c r="A13" s="15" t="s">
        <v>8368</v>
      </c>
      <c r="B13">
        <v>4</v>
      </c>
      <c r="C13">
        <v>34</v>
      </c>
      <c r="E13">
        <v>59</v>
      </c>
      <c r="F13">
        <v>97</v>
      </c>
    </row>
    <row r="14" spans="1:6" x14ac:dyDescent="0.3">
      <c r="A14" s="15" t="s">
        <v>8369</v>
      </c>
      <c r="C14">
        <v>50</v>
      </c>
      <c r="E14">
        <v>65</v>
      </c>
      <c r="F14">
        <v>115</v>
      </c>
    </row>
    <row r="15" spans="1:6" x14ac:dyDescent="0.3">
      <c r="A15" s="15" t="s">
        <v>8370</v>
      </c>
      <c r="B15">
        <v>3</v>
      </c>
      <c r="C15">
        <v>31</v>
      </c>
      <c r="E15">
        <v>54</v>
      </c>
      <c r="F15">
        <v>88</v>
      </c>
    </row>
    <row r="16" spans="1:6" x14ac:dyDescent="0.3">
      <c r="A16" s="15" t="s">
        <v>8376</v>
      </c>
      <c r="B16">
        <v>3</v>
      </c>
      <c r="C16">
        <v>35</v>
      </c>
      <c r="E16">
        <v>37</v>
      </c>
      <c r="F16">
        <v>75</v>
      </c>
    </row>
    <row r="17" spans="1:6" x14ac:dyDescent="0.3">
      <c r="A17" s="15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FC564-0A4A-45F4-875A-0441D7379A58}">
  <dimension ref="A1:E18"/>
  <sheetViews>
    <sheetView workbookViewId="0">
      <selection activeCell="M4" sqref="M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8395</v>
      </c>
      <c r="B2" t="s">
        <v>8396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8371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8372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8373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8374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8365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8375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8366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8367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8368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8369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8370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8376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6D68E-FDDE-461E-B5DC-9C6C40C3AE98}">
  <dimension ref="A1:H29"/>
  <sheetViews>
    <sheetView tabSelected="1" workbookViewId="0">
      <selection activeCell="J25" sqref="J25"/>
    </sheetView>
  </sheetViews>
  <sheetFormatPr defaultRowHeight="14.4" x14ac:dyDescent="0.3"/>
  <cols>
    <col min="1" max="1" width="13.77734375" bestFit="1" customWidth="1"/>
    <col min="2" max="2" width="23.77734375" bestFit="1" customWidth="1"/>
    <col min="3" max="3" width="19.88671875" bestFit="1" customWidth="1"/>
    <col min="4" max="4" width="22.77734375" bestFit="1" customWidth="1"/>
    <col min="5" max="5" width="19.109375" bestFit="1" customWidth="1"/>
    <col min="6" max="6" width="26.44140625" bestFit="1" customWidth="1"/>
    <col min="7" max="7" width="22.5546875" bestFit="1" customWidth="1"/>
    <col min="8" max="8" width="25.44140625" bestFit="1" customWidth="1"/>
    <col min="11" max="11" width="13.77734375" bestFit="1" customWidth="1"/>
    <col min="12" max="12" width="26.44140625" bestFit="1" customWidth="1"/>
    <col min="13" max="13" width="22.5546875" bestFit="1" customWidth="1"/>
    <col min="14" max="14" width="25.44140625" bestFit="1" customWidth="1"/>
  </cols>
  <sheetData>
    <row r="1" spans="1:8" x14ac:dyDescent="0.3">
      <c r="A1" t="s">
        <v>8379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3">
      <c r="A2" t="s">
        <v>8404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7">
        <f>B2/$E$2</f>
        <v>0.75806451612903225</v>
      </c>
      <c r="G2" s="17">
        <f>C2/$E2</f>
        <v>0.24193548387096775</v>
      </c>
      <c r="H2" s="17">
        <f>D2/$E2</f>
        <v>0</v>
      </c>
    </row>
    <row r="3" spans="1:8" x14ac:dyDescent="0.3">
      <c r="A3" t="s">
        <v>8405</v>
      </c>
      <c r="B3">
        <f>COUNTIFS(Kickstarter!$F:$F, "successful", Kickstarter!$D:$D, "&gt;999",Kickstarter!$D:$D, "&lt;5000", Kickstarter!$R:$R, "plays")</f>
        <v>388</v>
      </c>
      <c r="C3">
        <f>COUNTIFS(Kickstarter!$F:$F, "failed", Kickstarter!$D:$D, "&gt;999",Kickstarter!$D:$D, "&lt;5000", Kickstarter!$R:$R, "plays")</f>
        <v>146</v>
      </c>
      <c r="D3">
        <f>COUNTIFS(Kickstarter!$F:$F, "canceled", Kickstarter!$D:$D, "&gt;999",Kickstarter!$D:$D, "&lt;5000", Kickstarter!$R:$R,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C3/$E3</f>
        <v>0.27340823970037453</v>
      </c>
      <c r="H3" s="17">
        <f t="shared" ref="H3:H13" si="3">D3/$E3</f>
        <v>0</v>
      </c>
    </row>
    <row r="4" spans="1:8" x14ac:dyDescent="0.3">
      <c r="A4" t="s">
        <v>8406</v>
      </c>
      <c r="B4">
        <f>COUNTIFS(Kickstarter!$F:$F, "successful", Kickstarter!$D:$D, "&gt;4999", Kickstarter!$D:$D, "&lt;10000", Kickstarter!$R:$R, "plays")</f>
        <v>93</v>
      </c>
      <c r="C4">
        <f>COUNTIFS(Kickstarter!$F:$F, "failed", Kickstarter!$D:$D, "&gt;4999", Kickstarter!$D:$D, "&lt;10000", Kickstarter!$R:$R, "plays")</f>
        <v>76</v>
      </c>
      <c r="D4">
        <f>COUNTIFS(Kickstarter!$F:$F, "canceled", Kickstarter!$D:$D, "&gt;4999", Kickstarter!$D:$D, "&lt;10000",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8407</v>
      </c>
      <c r="B5">
        <f>COUNTIFS(Kickstarter!$F:$F, "successful", Kickstarter!$D:$D, "&gt;9999", Kickstarter!$D:$D, "&lt;15000", Kickstarter!$R:$R, "plays")</f>
        <v>39</v>
      </c>
      <c r="C5">
        <f>COUNTIFS(Kickstarter!$F:$F, "failed", Kickstarter!$D:$D, "&gt;9999", Kickstarter!$D:$D, "&lt;15000", Kickstarter!$R:$R, "plays")</f>
        <v>33</v>
      </c>
      <c r="D5">
        <f>COUNTIFS(Kickstarter!$F:$F, "canceled", Kickstarter!$D:$D, "&gt;9999", Kickstarter!$D:$D, "&lt;15000",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8408</v>
      </c>
      <c r="B6">
        <f>COUNTIFS(Kickstarter!$F:$F, "successful", Kickstarter!$D:$D, "&gt;14999", Kickstarter!$D:$D, "&lt;20000", Kickstarter!$R:$R, "plays")</f>
        <v>12</v>
      </c>
      <c r="C6">
        <f>COUNTIFS(Kickstarter!$F:$F, "failed", Kickstarter!$D:$D, "&gt;14999", Kickstarter!$D:$D, "&lt;20000", Kickstarter!$R:$R, "plays")</f>
        <v>12</v>
      </c>
      <c r="D6">
        <f>COUNTIFS(Kickstarter!$F:$F, "canceled", Kickstarter!$D:$D, "&gt;14999", Kickstarter!$D:$D, "&lt;20000",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8409</v>
      </c>
      <c r="B7">
        <f>COUNTIFS(Kickstarter!$F:$F, "successful", Kickstarter!$D:$D, "&gt;19999", Kickstarter!$D:$D, "&lt;25000", Kickstarter!$R:$R, "plays")</f>
        <v>9</v>
      </c>
      <c r="C7">
        <f>COUNTIFS(Kickstarter!$F:$F, "failed", Kickstarter!$D:$D, "&gt;19999", Kickstarter!$D:$D, "&lt;25000", Kickstarter!$R:$R, "plays")</f>
        <v>11</v>
      </c>
      <c r="D7">
        <f>COUNTIFS(Kickstarter!$F:$F, "canceled", Kickstarter!$D:$D, "&gt;19999", Kickstarter!$D:$D, "&lt;25000",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8410</v>
      </c>
      <c r="B8">
        <f>COUNTIFS(Kickstarter!$F:$F, "successful", Kickstarter!$D:$D, "&gt;24999", Kickstarter!$D:$D, "&lt;30000", Kickstarter!$R:$R, "plays")</f>
        <v>1</v>
      </c>
      <c r="C8">
        <f>COUNTIFS(Kickstarter!$F:$F, "failed", Kickstarter!$D:$D, "&gt;24999", Kickstarter!$D:$D, "&lt;30000", Kickstarter!$R:$R, "plays")</f>
        <v>4</v>
      </c>
      <c r="D8">
        <f>COUNTIFS(Kickstarter!$F:$F,"canceled",Kickstarter!$D:$D,"&gt;24999",Kickstarter!$D:$D,"&lt;30000, Kickstarter!$R:$R, ""plays")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8411</v>
      </c>
      <c r="B9">
        <f>COUNTIFS(Kickstarter!$F:$F, "successful", Kickstarter!$D:$D, "&gt;29999", Kickstarter!$D:$D, "&lt;35000", Kickstarter!$R:$R, "plays")</f>
        <v>3</v>
      </c>
      <c r="C9">
        <f>COUNTIFS(Kickstarter!$F:$F, "failed", Kickstarter!$D:$D, "&gt;29999", Kickstarter!$D:$D, "&lt;35000", Kickstarter!$R:$R, "plays")</f>
        <v>8</v>
      </c>
      <c r="D9">
        <f>COUNTIFS(Kickstarter!$F:$F, "canceled", Kickstarter!$D:$D, "&gt;29999", Kickstarter!$D:$D, "&lt;35000",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8412</v>
      </c>
      <c r="B10">
        <f>COUNTIFS(Kickstarter!$F:$F, "successful", Kickstarter!$D:$D, "&gt;34999", Kickstarter!$D:$D, "&lt;40000", Kickstarter!$R:$R, "plays")</f>
        <v>4</v>
      </c>
      <c r="C10">
        <f>COUNTIFS(Kickstarter!$F:$F, "failed", Kickstarter!$D:$D, "&gt;34999", Kickstarter!$D:$D, "&lt;40000", Kickstarter!$R:$R, "plays")</f>
        <v>2</v>
      </c>
      <c r="D10">
        <f>COUNTIFS(Kickstarter!$F:$F, "canceled", Kickstarter!$D:$D, "&gt;34999", Kickstarter!$D:$D, "&lt;40000",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8413</v>
      </c>
      <c r="B11">
        <f>COUNTIFS(Kickstarter!$F:$F, "successful", Kickstarter!$D:$D, "&gt;39999", Kickstarter!$D:$D, "&lt;45000", Kickstarter!$R:$R, "plays")</f>
        <v>2</v>
      </c>
      <c r="C11">
        <f>COUNTIFS(Kickstarter!$F:$F, "failed", Kickstarter!$D:$D, "&gt;39999", Kickstarter!$D:$D, "&lt;45000", Kickstarter!$R:$R, "plays")</f>
        <v>1</v>
      </c>
      <c r="D11">
        <f>COUNTIFS(Kickstarter!$F:$F, "canceled", Kickstarter!$D:$D, "&gt;39999", Kickstarter!$D:$D, "&lt;45000",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8414</v>
      </c>
      <c r="B12">
        <f>COUNTIFS(Kickstarter!$F:$F, "successful", Kickstarter!$D:$D, "&gt;44999", Kickstarter!$D:$D, "&lt;50000", Kickstarter!$R:$R, "plays")</f>
        <v>0</v>
      </c>
      <c r="C12">
        <f>COUNTIFS(Kickstarter!$F:$F, "failed", Kickstarter!$D:$D, "&gt;44999", Kickstarter!$D:$D, "&lt;50000", Kickstarter!$R:$R, "plays")</f>
        <v>1</v>
      </c>
      <c r="D12">
        <f>COUNTIFS(Kickstarter!$F:$F, "canceled", Kickstarter!$D:$D, "&gt;44999", Kickstarter!$D:$D, "&lt;50000",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8415</v>
      </c>
      <c r="B13">
        <f>COUNTIFS(Kickstarter!$F:$F, "successful", Kickstarter!$D:$D, "&gt;49999", Kickstarter!$R:$R, "plays")</f>
        <v>2</v>
      </c>
      <c r="C13">
        <f>COUNTIFS(Kickstarter!$F:$F, "failed", Kickstarter!$D:$D, "&gt;49999", Kickstarter!$R:$R, "plays")</f>
        <v>14</v>
      </c>
      <c r="D13">
        <f>COUNTIFS(Kickstarter!$F:$F, "canceled", Kickstarter!$D:$D, "&gt;49999",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6" spans="1:8" x14ac:dyDescent="0.3">
      <c r="A16" s="12" t="s">
        <v>8363</v>
      </c>
      <c r="B16" t="s">
        <v>8419</v>
      </c>
      <c r="C16" t="s">
        <v>8420</v>
      </c>
      <c r="D16" t="s">
        <v>8421</v>
      </c>
      <c r="E16" t="s">
        <v>8422</v>
      </c>
      <c r="F16" t="s">
        <v>8416</v>
      </c>
      <c r="G16" t="s">
        <v>8417</v>
      </c>
      <c r="H16" t="s">
        <v>8418</v>
      </c>
    </row>
    <row r="17" spans="1:8" x14ac:dyDescent="0.3">
      <c r="A17" s="13" t="s">
        <v>8405</v>
      </c>
      <c r="B17" s="16">
        <v>388</v>
      </c>
      <c r="C17" s="16">
        <v>146</v>
      </c>
      <c r="D17" s="16">
        <v>0</v>
      </c>
      <c r="E17" s="16">
        <v>534</v>
      </c>
      <c r="F17" s="18">
        <v>0.72659176029962547</v>
      </c>
      <c r="G17" s="18">
        <v>0.27340823970037453</v>
      </c>
      <c r="H17" s="18">
        <v>0</v>
      </c>
    </row>
    <row r="18" spans="1:8" x14ac:dyDescent="0.3">
      <c r="A18" s="13" t="s">
        <v>8407</v>
      </c>
      <c r="B18" s="16">
        <v>39</v>
      </c>
      <c r="C18" s="16">
        <v>33</v>
      </c>
      <c r="D18" s="16">
        <v>0</v>
      </c>
      <c r="E18" s="16">
        <v>72</v>
      </c>
      <c r="F18" s="18">
        <v>0.54166666666666663</v>
      </c>
      <c r="G18" s="18">
        <v>0.45833333333333331</v>
      </c>
      <c r="H18" s="18">
        <v>0</v>
      </c>
    </row>
    <row r="19" spans="1:8" x14ac:dyDescent="0.3">
      <c r="A19" s="13" t="s">
        <v>8408</v>
      </c>
      <c r="B19" s="16">
        <v>12</v>
      </c>
      <c r="C19" s="16">
        <v>12</v>
      </c>
      <c r="D19" s="16">
        <v>0</v>
      </c>
      <c r="E19" s="16">
        <v>24</v>
      </c>
      <c r="F19" s="18">
        <v>0.5</v>
      </c>
      <c r="G19" s="18">
        <v>0.5</v>
      </c>
      <c r="H19" s="18">
        <v>0</v>
      </c>
    </row>
    <row r="20" spans="1:8" x14ac:dyDescent="0.3">
      <c r="A20" s="13" t="s">
        <v>8409</v>
      </c>
      <c r="B20" s="16">
        <v>9</v>
      </c>
      <c r="C20" s="16">
        <v>11</v>
      </c>
      <c r="D20" s="16">
        <v>0</v>
      </c>
      <c r="E20" s="16">
        <v>20</v>
      </c>
      <c r="F20" s="18">
        <v>0.45</v>
      </c>
      <c r="G20" s="18">
        <v>0.55000000000000004</v>
      </c>
      <c r="H20" s="18">
        <v>0</v>
      </c>
    </row>
    <row r="21" spans="1:8" x14ac:dyDescent="0.3">
      <c r="A21" s="13" t="s">
        <v>8410</v>
      </c>
      <c r="B21" s="16">
        <v>1</v>
      </c>
      <c r="C21" s="16">
        <v>4</v>
      </c>
      <c r="D21" s="16">
        <v>0</v>
      </c>
      <c r="E21" s="16">
        <v>5</v>
      </c>
      <c r="F21" s="18">
        <v>0.2</v>
      </c>
      <c r="G21" s="18">
        <v>0.8</v>
      </c>
      <c r="H21" s="18">
        <v>0</v>
      </c>
    </row>
    <row r="22" spans="1:8" x14ac:dyDescent="0.3">
      <c r="A22" s="13" t="s">
        <v>8411</v>
      </c>
      <c r="B22" s="16">
        <v>3</v>
      </c>
      <c r="C22" s="16">
        <v>8</v>
      </c>
      <c r="D22" s="16">
        <v>0</v>
      </c>
      <c r="E22" s="16">
        <v>11</v>
      </c>
      <c r="F22" s="18">
        <v>0.27272727272727271</v>
      </c>
      <c r="G22" s="18">
        <v>0.72727272727272729</v>
      </c>
      <c r="H22" s="18">
        <v>0</v>
      </c>
    </row>
    <row r="23" spans="1:8" x14ac:dyDescent="0.3">
      <c r="A23" s="13" t="s">
        <v>8412</v>
      </c>
      <c r="B23" s="16">
        <v>4</v>
      </c>
      <c r="C23" s="16">
        <v>2</v>
      </c>
      <c r="D23" s="16">
        <v>0</v>
      </c>
      <c r="E23" s="16">
        <v>6</v>
      </c>
      <c r="F23" s="18">
        <v>0.66666666666666663</v>
      </c>
      <c r="G23" s="18">
        <v>0.33333333333333331</v>
      </c>
      <c r="H23" s="18">
        <v>0</v>
      </c>
    </row>
    <row r="24" spans="1:8" x14ac:dyDescent="0.3">
      <c r="A24" s="13" t="s">
        <v>8413</v>
      </c>
      <c r="B24" s="16">
        <v>2</v>
      </c>
      <c r="C24" s="16">
        <v>1</v>
      </c>
      <c r="D24" s="16">
        <v>0</v>
      </c>
      <c r="E24" s="16">
        <v>3</v>
      </c>
      <c r="F24" s="18">
        <v>0.66666666666666663</v>
      </c>
      <c r="G24" s="18">
        <v>0.33333333333333331</v>
      </c>
      <c r="H24" s="18">
        <v>0</v>
      </c>
    </row>
    <row r="25" spans="1:8" x14ac:dyDescent="0.3">
      <c r="A25" s="13" t="s">
        <v>8414</v>
      </c>
      <c r="B25" s="16">
        <v>0</v>
      </c>
      <c r="C25" s="16">
        <v>1</v>
      </c>
      <c r="D25" s="16">
        <v>0</v>
      </c>
      <c r="E25" s="16">
        <v>1</v>
      </c>
      <c r="F25" s="18">
        <v>0</v>
      </c>
      <c r="G25" s="18">
        <v>1</v>
      </c>
      <c r="H25" s="18">
        <v>0</v>
      </c>
    </row>
    <row r="26" spans="1:8" x14ac:dyDescent="0.3">
      <c r="A26" s="13" t="s">
        <v>8406</v>
      </c>
      <c r="B26" s="16">
        <v>93</v>
      </c>
      <c r="C26" s="16">
        <v>76</v>
      </c>
      <c r="D26" s="16">
        <v>0</v>
      </c>
      <c r="E26" s="16">
        <v>169</v>
      </c>
      <c r="F26" s="18">
        <v>0.55029585798816572</v>
      </c>
      <c r="G26" s="18">
        <v>0.44970414201183434</v>
      </c>
      <c r="H26" s="18">
        <v>0</v>
      </c>
    </row>
    <row r="27" spans="1:8" x14ac:dyDescent="0.3">
      <c r="A27" s="13" t="s">
        <v>8415</v>
      </c>
      <c r="B27" s="16">
        <v>2</v>
      </c>
      <c r="C27" s="16">
        <v>14</v>
      </c>
      <c r="D27" s="16">
        <v>0</v>
      </c>
      <c r="E27" s="16">
        <v>16</v>
      </c>
      <c r="F27" s="18">
        <v>0.125</v>
      </c>
      <c r="G27" s="18">
        <v>0.875</v>
      </c>
      <c r="H27" s="18">
        <v>0</v>
      </c>
    </row>
    <row r="28" spans="1:8" x14ac:dyDescent="0.3">
      <c r="A28" s="13" t="s">
        <v>8404</v>
      </c>
      <c r="B28" s="16">
        <v>141</v>
      </c>
      <c r="C28" s="16">
        <v>45</v>
      </c>
      <c r="D28" s="16">
        <v>0</v>
      </c>
      <c r="E28" s="16">
        <v>186</v>
      </c>
      <c r="F28" s="18">
        <v>0.75806451612903225</v>
      </c>
      <c r="G28" s="18">
        <v>0.24193548387096775</v>
      </c>
      <c r="H28" s="18">
        <v>0</v>
      </c>
    </row>
    <row r="29" spans="1:8" x14ac:dyDescent="0.3">
      <c r="A29" s="13" t="s">
        <v>8361</v>
      </c>
      <c r="B29" s="16">
        <v>694</v>
      </c>
      <c r="C29" s="16">
        <v>353</v>
      </c>
      <c r="D29" s="16">
        <v>0</v>
      </c>
      <c r="E29" s="16">
        <v>1047</v>
      </c>
      <c r="F29" s="18">
        <v>5.4576794071440959</v>
      </c>
      <c r="G29" s="18">
        <v>6.5423205928559041</v>
      </c>
      <c r="H29" s="18">
        <v>0</v>
      </c>
    </row>
  </sheetData>
  <phoneticPr fontId="3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95" zoomScaleNormal="95" workbookViewId="0">
      <selection sqref="A1:T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109375" style="8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5.88671875" customWidth="1"/>
    <col min="16" max="16" width="17.44140625" customWidth="1"/>
    <col min="17" max="17" width="23.5546875" bestFit="1" customWidth="1"/>
    <col min="18" max="18" width="15.5546875" bestFit="1" customWidth="1"/>
    <col min="19" max="19" width="25.77734375" customWidth="1"/>
    <col min="20" max="20" width="17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  <c r="T1" s="1" t="s">
        <v>8395</v>
      </c>
    </row>
    <row r="2" spans="1:20" ht="43.2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ROUND(E2/L2,2)</f>
        <v>63.92</v>
      </c>
      <c r="Q2" s="11" t="s">
        <v>8308</v>
      </c>
      <c r="R2" s="11" t="s">
        <v>8309</v>
      </c>
      <c r="S2" s="14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ROUND(E3/L3,2)</f>
        <v>185.48</v>
      </c>
      <c r="Q3" s="11" t="s">
        <v>8308</v>
      </c>
      <c r="R3" s="11" t="s">
        <v>8309</v>
      </c>
      <c r="S3" s="14">
        <f t="shared" ref="S3:S66" si="2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4">
        <f t="shared" si="2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4">
        <f t="shared" si="2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4">
        <f t="shared" si="2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4">
        <f t="shared" si="2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4">
        <f t="shared" si="2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4">
        <f t="shared" si="2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4">
        <f t="shared" si="2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4">
        <f t="shared" si="2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4">
        <f t="shared" si="2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4">
        <f t="shared" si="2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4">
        <f t="shared" si="2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4">
        <f t="shared" si="2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4">
        <f t="shared" si="2"/>
        <v>41808.02648148148</v>
      </c>
    </row>
    <row r="17" spans="1:19" ht="43.2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4">
        <f t="shared" si="2"/>
        <v>42256.391875000001</v>
      </c>
    </row>
    <row r="18" spans="1:19" ht="43.2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4">
        <f t="shared" si="2"/>
        <v>41760.796423611115</v>
      </c>
    </row>
    <row r="19" spans="1:19" ht="43.2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4">
        <f t="shared" si="2"/>
        <v>41917.731736111113</v>
      </c>
    </row>
    <row r="20" spans="1:19" ht="43.2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4">
        <f t="shared" si="2"/>
        <v>41869.542314814818</v>
      </c>
    </row>
    <row r="21" spans="1:19" ht="43.2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4">
        <f t="shared" si="2"/>
        <v>42175.816365740742</v>
      </c>
    </row>
    <row r="22" spans="1:19" ht="43.2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4">
        <f t="shared" si="2"/>
        <v>42200.758240740746</v>
      </c>
    </row>
    <row r="23" spans="1:19" ht="43.2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4">
        <f t="shared" si="2"/>
        <v>41878.627187500002</v>
      </c>
    </row>
    <row r="24" spans="1:19" ht="28.8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4">
        <f t="shared" si="2"/>
        <v>41989.91134259259</v>
      </c>
    </row>
    <row r="25" spans="1:19" ht="43.2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4">
        <f t="shared" si="2"/>
        <v>42097.778946759259</v>
      </c>
    </row>
    <row r="26" spans="1:19" ht="28.8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4">
        <f t="shared" si="2"/>
        <v>42229.820173611108</v>
      </c>
    </row>
    <row r="27" spans="1:19" ht="43.2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4">
        <f t="shared" si="2"/>
        <v>42318.025011574078</v>
      </c>
    </row>
    <row r="28" spans="1:19" ht="43.2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4">
        <f t="shared" si="2"/>
        <v>41828.515555555554</v>
      </c>
    </row>
    <row r="29" spans="1:19" ht="43.2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4">
        <f t="shared" si="2"/>
        <v>41929.164733796293</v>
      </c>
    </row>
    <row r="30" spans="1:19" ht="28.8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4">
        <f t="shared" si="2"/>
        <v>42324.96393518518</v>
      </c>
    </row>
    <row r="31" spans="1:19" ht="43.2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4">
        <f t="shared" si="2"/>
        <v>41812.67324074074</v>
      </c>
    </row>
    <row r="32" spans="1:19" ht="43.2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4">
        <f t="shared" si="2"/>
        <v>41842.292997685188</v>
      </c>
    </row>
    <row r="33" spans="1:19" ht="43.2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4">
        <f t="shared" si="2"/>
        <v>42376.79206018518</v>
      </c>
    </row>
    <row r="34" spans="1:19" ht="57.6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4">
        <f t="shared" si="2"/>
        <v>42461.627511574072</v>
      </c>
    </row>
    <row r="35" spans="1:19" ht="43.2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4">
        <f t="shared" si="2"/>
        <v>42286.660891203705</v>
      </c>
    </row>
    <row r="36" spans="1:19" ht="43.2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4">
        <f t="shared" si="2"/>
        <v>41841.321770833332</v>
      </c>
    </row>
    <row r="37" spans="1:19" ht="43.2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4">
        <f t="shared" si="2"/>
        <v>42098.291828703703</v>
      </c>
    </row>
    <row r="38" spans="1:19" ht="28.8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4">
        <f t="shared" si="2"/>
        <v>42068.307002314818</v>
      </c>
    </row>
    <row r="39" spans="1:19" ht="43.2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4">
        <f t="shared" si="2"/>
        <v>42032.693043981482</v>
      </c>
    </row>
    <row r="40" spans="1:19" ht="43.2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4">
        <f t="shared" si="2"/>
        <v>41375.057222222218</v>
      </c>
    </row>
    <row r="41" spans="1:19" ht="57.6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4">
        <f t="shared" si="2"/>
        <v>41754.047083333331</v>
      </c>
    </row>
    <row r="42" spans="1:19" ht="43.2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4">
        <f t="shared" si="2"/>
        <v>41789.21398148148</v>
      </c>
    </row>
    <row r="43" spans="1:19" ht="43.2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4">
        <f t="shared" si="2"/>
        <v>41887.568912037037</v>
      </c>
    </row>
    <row r="44" spans="1:19" ht="43.2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4">
        <f t="shared" si="2"/>
        <v>41971.639189814814</v>
      </c>
    </row>
    <row r="45" spans="1:19" ht="43.2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4">
        <f t="shared" si="2"/>
        <v>41802.790347222224</v>
      </c>
    </row>
    <row r="46" spans="1:19" ht="57.6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4">
        <f t="shared" si="2"/>
        <v>41874.098807870374</v>
      </c>
    </row>
    <row r="47" spans="1:19" ht="43.2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4">
        <f t="shared" si="2"/>
        <v>42457.623923611114</v>
      </c>
    </row>
    <row r="48" spans="1:19" ht="43.2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4">
        <f t="shared" si="2"/>
        <v>42323.964976851858</v>
      </c>
    </row>
    <row r="49" spans="1:19" ht="57.6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4">
        <f t="shared" si="2"/>
        <v>41932.819525462961</v>
      </c>
    </row>
    <row r="50" spans="1:19" ht="43.2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4">
        <f t="shared" si="2"/>
        <v>42033.516898148147</v>
      </c>
    </row>
    <row r="51" spans="1:19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4">
        <f t="shared" si="2"/>
        <v>42271.176446759258</v>
      </c>
    </row>
    <row r="52" spans="1:19" ht="43.2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4">
        <f t="shared" si="2"/>
        <v>41995.752986111111</v>
      </c>
    </row>
    <row r="53" spans="1:19" ht="43.2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4">
        <f t="shared" si="2"/>
        <v>42196.928668981483</v>
      </c>
    </row>
    <row r="54" spans="1:19" ht="43.2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4">
        <f t="shared" si="2"/>
        <v>41807.701921296299</v>
      </c>
    </row>
    <row r="55" spans="1:19" ht="28.8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4">
        <f t="shared" si="2"/>
        <v>41719.549131944441</v>
      </c>
    </row>
    <row r="56" spans="1:19" ht="57.6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4">
        <f t="shared" si="2"/>
        <v>42333.713206018518</v>
      </c>
    </row>
    <row r="57" spans="1:19" ht="43.2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4">
        <f t="shared" si="2"/>
        <v>42496.968935185185</v>
      </c>
    </row>
    <row r="58" spans="1:19" ht="28.8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4">
        <f t="shared" si="2"/>
        <v>42149.548888888887</v>
      </c>
    </row>
    <row r="59" spans="1:19" ht="43.2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4">
        <f t="shared" si="2"/>
        <v>42089.83289351852</v>
      </c>
    </row>
    <row r="60" spans="1:19" ht="43.2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4">
        <f t="shared" si="2"/>
        <v>41932.745046296295</v>
      </c>
    </row>
    <row r="61" spans="1:19" ht="43.2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4">
        <f t="shared" si="2"/>
        <v>42230.23583333334</v>
      </c>
    </row>
    <row r="62" spans="1:19" ht="43.2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4">
        <f t="shared" si="2"/>
        <v>41701.901817129627</v>
      </c>
    </row>
    <row r="63" spans="1:19" ht="43.2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4">
        <f t="shared" si="2"/>
        <v>41409.814317129632</v>
      </c>
    </row>
    <row r="64" spans="1:19" ht="43.2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4">
        <f t="shared" si="2"/>
        <v>41311.799513888887</v>
      </c>
    </row>
    <row r="65" spans="1:19" ht="43.2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4">
        <f t="shared" si="2"/>
        <v>41612.912187499998</v>
      </c>
    </row>
    <row r="66" spans="1:19" ht="43.2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4">
        <f t="shared" si="2"/>
        <v>41433.01829861111</v>
      </c>
    </row>
    <row r="67" spans="1:19" ht="43.2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3">ROUND(E67/D67*100,0)</f>
        <v>108</v>
      </c>
      <c r="P67">
        <f t="shared" ref="P67:P130" si="4">ROUND(E67/L67,2)</f>
        <v>132.05000000000001</v>
      </c>
      <c r="Q67" s="11" t="s">
        <v>8308</v>
      </c>
      <c r="R67" s="11" t="s">
        <v>8310</v>
      </c>
      <c r="S67" s="14">
        <f t="shared" ref="S67:S130" si="5">(((J67/60)/60)/24)+DATE(1970,1,1)</f>
        <v>41835.821226851855</v>
      </c>
    </row>
    <row r="68" spans="1:19" ht="28.8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3"/>
        <v>119</v>
      </c>
      <c r="P68">
        <f t="shared" si="4"/>
        <v>91.23</v>
      </c>
      <c r="Q68" s="11" t="s">
        <v>8308</v>
      </c>
      <c r="R68" s="11" t="s">
        <v>8310</v>
      </c>
      <c r="S68" s="14">
        <f t="shared" si="5"/>
        <v>42539.849768518514</v>
      </c>
    </row>
    <row r="69" spans="1:19" ht="43.2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3"/>
        <v>116</v>
      </c>
      <c r="P69">
        <f t="shared" si="4"/>
        <v>116.25</v>
      </c>
      <c r="Q69" s="11" t="s">
        <v>8308</v>
      </c>
      <c r="R69" s="11" t="s">
        <v>8310</v>
      </c>
      <c r="S69" s="14">
        <f t="shared" si="5"/>
        <v>41075.583379629628</v>
      </c>
    </row>
    <row r="70" spans="1:19" ht="57.6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3"/>
        <v>127</v>
      </c>
      <c r="P70">
        <f t="shared" si="4"/>
        <v>21.19</v>
      </c>
      <c r="Q70" s="11" t="s">
        <v>8308</v>
      </c>
      <c r="R70" s="11" t="s">
        <v>8310</v>
      </c>
      <c r="S70" s="14">
        <f t="shared" si="5"/>
        <v>41663.569340277776</v>
      </c>
    </row>
    <row r="71" spans="1:19" ht="43.2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3"/>
        <v>111</v>
      </c>
      <c r="P71">
        <f t="shared" si="4"/>
        <v>62.33</v>
      </c>
      <c r="Q71" s="11" t="s">
        <v>8308</v>
      </c>
      <c r="R71" s="11" t="s">
        <v>8310</v>
      </c>
      <c r="S71" s="14">
        <f t="shared" si="5"/>
        <v>40786.187789351854</v>
      </c>
    </row>
    <row r="72" spans="1:19" ht="43.2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3"/>
        <v>127</v>
      </c>
      <c r="P72">
        <f t="shared" si="4"/>
        <v>37.409999999999997</v>
      </c>
      <c r="Q72" s="11" t="s">
        <v>8308</v>
      </c>
      <c r="R72" s="11" t="s">
        <v>8310</v>
      </c>
      <c r="S72" s="14">
        <f t="shared" si="5"/>
        <v>40730.896354166667</v>
      </c>
    </row>
    <row r="73" spans="1:19" ht="43.2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3"/>
        <v>124</v>
      </c>
      <c r="P73">
        <f t="shared" si="4"/>
        <v>69.72</v>
      </c>
      <c r="Q73" s="11" t="s">
        <v>8308</v>
      </c>
      <c r="R73" s="11" t="s">
        <v>8310</v>
      </c>
      <c r="S73" s="14">
        <f t="shared" si="5"/>
        <v>40997.271493055552</v>
      </c>
    </row>
    <row r="74" spans="1:19" ht="43.2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3"/>
        <v>108</v>
      </c>
      <c r="P74">
        <f t="shared" si="4"/>
        <v>58.17</v>
      </c>
      <c r="Q74" s="11" t="s">
        <v>8308</v>
      </c>
      <c r="R74" s="11" t="s">
        <v>8310</v>
      </c>
      <c r="S74" s="14">
        <f t="shared" si="5"/>
        <v>41208.010196759256</v>
      </c>
    </row>
    <row r="75" spans="1:19" ht="43.2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3"/>
        <v>100</v>
      </c>
      <c r="P75">
        <f t="shared" si="4"/>
        <v>50</v>
      </c>
      <c r="Q75" s="11" t="s">
        <v>8308</v>
      </c>
      <c r="R75" s="11" t="s">
        <v>8310</v>
      </c>
      <c r="S75" s="14">
        <f t="shared" si="5"/>
        <v>40587.75675925926</v>
      </c>
    </row>
    <row r="76" spans="1:19" ht="43.2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3"/>
        <v>113</v>
      </c>
      <c r="P76">
        <f t="shared" si="4"/>
        <v>19.47</v>
      </c>
      <c r="Q76" s="11" t="s">
        <v>8308</v>
      </c>
      <c r="R76" s="11" t="s">
        <v>8310</v>
      </c>
      <c r="S76" s="14">
        <f t="shared" si="5"/>
        <v>42360.487210648149</v>
      </c>
    </row>
    <row r="77" spans="1:19" ht="43.2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3"/>
        <v>115</v>
      </c>
      <c r="P77">
        <f t="shared" si="4"/>
        <v>85.96</v>
      </c>
      <c r="Q77" s="11" t="s">
        <v>8308</v>
      </c>
      <c r="R77" s="11" t="s">
        <v>8310</v>
      </c>
      <c r="S77" s="14">
        <f t="shared" si="5"/>
        <v>41357.209166666667</v>
      </c>
    </row>
    <row r="78" spans="1:19" ht="43.2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3"/>
        <v>153</v>
      </c>
      <c r="P78">
        <f t="shared" si="4"/>
        <v>30.67</v>
      </c>
      <c r="Q78" s="11" t="s">
        <v>8308</v>
      </c>
      <c r="R78" s="11" t="s">
        <v>8310</v>
      </c>
      <c r="S78" s="14">
        <f t="shared" si="5"/>
        <v>40844.691643518519</v>
      </c>
    </row>
    <row r="79" spans="1:19" ht="43.2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3"/>
        <v>393</v>
      </c>
      <c r="P79">
        <f t="shared" si="4"/>
        <v>60.38</v>
      </c>
      <c r="Q79" s="11" t="s">
        <v>8308</v>
      </c>
      <c r="R79" s="11" t="s">
        <v>8310</v>
      </c>
      <c r="S79" s="14">
        <f t="shared" si="5"/>
        <v>40997.144872685189</v>
      </c>
    </row>
    <row r="80" spans="1:19" ht="86.4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3"/>
        <v>2702</v>
      </c>
      <c r="P80">
        <f t="shared" si="4"/>
        <v>38.6</v>
      </c>
      <c r="Q80" s="11" t="s">
        <v>8308</v>
      </c>
      <c r="R80" s="11" t="s">
        <v>8310</v>
      </c>
      <c r="S80" s="14">
        <f t="shared" si="5"/>
        <v>42604.730567129634</v>
      </c>
    </row>
    <row r="81" spans="1:19" ht="43.2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3"/>
        <v>127</v>
      </c>
      <c r="P81">
        <f t="shared" si="4"/>
        <v>40.270000000000003</v>
      </c>
      <c r="Q81" s="11" t="s">
        <v>8308</v>
      </c>
      <c r="R81" s="11" t="s">
        <v>8310</v>
      </c>
      <c r="S81" s="14">
        <f t="shared" si="5"/>
        <v>41724.776539351849</v>
      </c>
    </row>
    <row r="82" spans="1:19" ht="43.2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3"/>
        <v>107</v>
      </c>
      <c r="P82">
        <f t="shared" si="4"/>
        <v>273.83</v>
      </c>
      <c r="Q82" s="11" t="s">
        <v>8308</v>
      </c>
      <c r="R82" s="11" t="s">
        <v>8310</v>
      </c>
      <c r="S82" s="14">
        <f t="shared" si="5"/>
        <v>41583.083981481483</v>
      </c>
    </row>
    <row r="83" spans="1:19" ht="43.2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3"/>
        <v>198</v>
      </c>
      <c r="P83">
        <f t="shared" si="4"/>
        <v>53.04</v>
      </c>
      <c r="Q83" s="11" t="s">
        <v>8308</v>
      </c>
      <c r="R83" s="11" t="s">
        <v>8310</v>
      </c>
      <c r="S83" s="14">
        <f t="shared" si="5"/>
        <v>41100.158877314818</v>
      </c>
    </row>
    <row r="84" spans="1:19" ht="43.2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3"/>
        <v>100</v>
      </c>
      <c r="P84">
        <f t="shared" si="4"/>
        <v>40.01</v>
      </c>
      <c r="Q84" s="11" t="s">
        <v>8308</v>
      </c>
      <c r="R84" s="11" t="s">
        <v>8310</v>
      </c>
      <c r="S84" s="14">
        <f t="shared" si="5"/>
        <v>40795.820150462961</v>
      </c>
    </row>
    <row r="85" spans="1:19" ht="43.2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3"/>
        <v>103</v>
      </c>
      <c r="P85">
        <f t="shared" si="4"/>
        <v>15.77</v>
      </c>
      <c r="Q85" s="11" t="s">
        <v>8308</v>
      </c>
      <c r="R85" s="11" t="s">
        <v>8310</v>
      </c>
      <c r="S85" s="14">
        <f t="shared" si="5"/>
        <v>42042.615613425922</v>
      </c>
    </row>
    <row r="86" spans="1:19" ht="43.2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3"/>
        <v>100</v>
      </c>
      <c r="P86">
        <f t="shared" si="4"/>
        <v>71.430000000000007</v>
      </c>
      <c r="Q86" s="11" t="s">
        <v>8308</v>
      </c>
      <c r="R86" s="11" t="s">
        <v>8310</v>
      </c>
      <c r="S86" s="14">
        <f t="shared" si="5"/>
        <v>40648.757939814815</v>
      </c>
    </row>
    <row r="87" spans="1:19" ht="43.2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3"/>
        <v>126</v>
      </c>
      <c r="P87">
        <f t="shared" si="4"/>
        <v>71.709999999999994</v>
      </c>
      <c r="Q87" s="11" t="s">
        <v>8308</v>
      </c>
      <c r="R87" s="11" t="s">
        <v>8310</v>
      </c>
      <c r="S87" s="14">
        <f t="shared" si="5"/>
        <v>40779.125428240739</v>
      </c>
    </row>
    <row r="88" spans="1:19" ht="57.6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3"/>
        <v>106</v>
      </c>
      <c r="P88">
        <f t="shared" si="4"/>
        <v>375.76</v>
      </c>
      <c r="Q88" s="11" t="s">
        <v>8308</v>
      </c>
      <c r="R88" s="11" t="s">
        <v>8310</v>
      </c>
      <c r="S88" s="14">
        <f t="shared" si="5"/>
        <v>42291.556076388893</v>
      </c>
    </row>
    <row r="89" spans="1:19" ht="43.2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3"/>
        <v>105</v>
      </c>
      <c r="P89">
        <f t="shared" si="4"/>
        <v>104.6</v>
      </c>
      <c r="Q89" s="11" t="s">
        <v>8308</v>
      </c>
      <c r="R89" s="11" t="s">
        <v>8310</v>
      </c>
      <c r="S89" s="14">
        <f t="shared" si="5"/>
        <v>40322.53938657407</v>
      </c>
    </row>
    <row r="90" spans="1:19" ht="43.2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3"/>
        <v>103</v>
      </c>
      <c r="P90">
        <f t="shared" si="4"/>
        <v>60</v>
      </c>
      <c r="Q90" s="11" t="s">
        <v>8308</v>
      </c>
      <c r="R90" s="11" t="s">
        <v>8310</v>
      </c>
      <c r="S90" s="14">
        <f t="shared" si="5"/>
        <v>41786.65892361111</v>
      </c>
    </row>
    <row r="91" spans="1:19" ht="43.2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3"/>
        <v>115</v>
      </c>
      <c r="P91">
        <f t="shared" si="4"/>
        <v>123.29</v>
      </c>
      <c r="Q91" s="11" t="s">
        <v>8308</v>
      </c>
      <c r="R91" s="11" t="s">
        <v>8310</v>
      </c>
      <c r="S91" s="14">
        <f t="shared" si="5"/>
        <v>41402.752222222225</v>
      </c>
    </row>
    <row r="92" spans="1:19" ht="28.8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3"/>
        <v>100</v>
      </c>
      <c r="P92">
        <f t="shared" si="4"/>
        <v>31.38</v>
      </c>
      <c r="Q92" s="11" t="s">
        <v>8308</v>
      </c>
      <c r="R92" s="11" t="s">
        <v>8310</v>
      </c>
      <c r="S92" s="14">
        <f t="shared" si="5"/>
        <v>40706.297442129631</v>
      </c>
    </row>
    <row r="93" spans="1:19" ht="43.2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3"/>
        <v>120</v>
      </c>
      <c r="P93">
        <f t="shared" si="4"/>
        <v>78.260000000000005</v>
      </c>
      <c r="Q93" s="11" t="s">
        <v>8308</v>
      </c>
      <c r="R93" s="11" t="s">
        <v>8310</v>
      </c>
      <c r="S93" s="14">
        <f t="shared" si="5"/>
        <v>40619.402361111112</v>
      </c>
    </row>
    <row r="94" spans="1:19" ht="43.2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3"/>
        <v>105</v>
      </c>
      <c r="P94">
        <f t="shared" si="4"/>
        <v>122.33</v>
      </c>
      <c r="Q94" s="11" t="s">
        <v>8308</v>
      </c>
      <c r="R94" s="11" t="s">
        <v>8310</v>
      </c>
      <c r="S94" s="14">
        <f t="shared" si="5"/>
        <v>42721.198877314819</v>
      </c>
    </row>
    <row r="95" spans="1:19" ht="57.6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3"/>
        <v>111</v>
      </c>
      <c r="P95">
        <f t="shared" si="4"/>
        <v>73.73</v>
      </c>
      <c r="Q95" s="11" t="s">
        <v>8308</v>
      </c>
      <c r="R95" s="11" t="s">
        <v>8310</v>
      </c>
      <c r="S95" s="14">
        <f t="shared" si="5"/>
        <v>41065.858067129629</v>
      </c>
    </row>
    <row r="96" spans="1:19" ht="43.2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3"/>
        <v>104</v>
      </c>
      <c r="P96">
        <f t="shared" si="4"/>
        <v>21.67</v>
      </c>
      <c r="Q96" s="11" t="s">
        <v>8308</v>
      </c>
      <c r="R96" s="11" t="s">
        <v>8310</v>
      </c>
      <c r="S96" s="14">
        <f t="shared" si="5"/>
        <v>41716.717847222222</v>
      </c>
    </row>
    <row r="97" spans="1:19" ht="43.2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3"/>
        <v>131</v>
      </c>
      <c r="P97">
        <f t="shared" si="4"/>
        <v>21.9</v>
      </c>
      <c r="Q97" s="11" t="s">
        <v>8308</v>
      </c>
      <c r="R97" s="11" t="s">
        <v>8310</v>
      </c>
      <c r="S97" s="14">
        <f t="shared" si="5"/>
        <v>40935.005104166667</v>
      </c>
    </row>
    <row r="98" spans="1:19" ht="57.6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3"/>
        <v>115</v>
      </c>
      <c r="P98">
        <f t="shared" si="4"/>
        <v>50.59</v>
      </c>
      <c r="Q98" s="11" t="s">
        <v>8308</v>
      </c>
      <c r="R98" s="11" t="s">
        <v>8310</v>
      </c>
      <c r="S98" s="14">
        <f t="shared" si="5"/>
        <v>40324.662511574075</v>
      </c>
    </row>
    <row r="99" spans="1:19" ht="43.2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3"/>
        <v>106</v>
      </c>
      <c r="P99">
        <f t="shared" si="4"/>
        <v>53.13</v>
      </c>
      <c r="Q99" s="11" t="s">
        <v>8308</v>
      </c>
      <c r="R99" s="11" t="s">
        <v>8310</v>
      </c>
      <c r="S99" s="14">
        <f t="shared" si="5"/>
        <v>40706.135208333333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3"/>
        <v>106</v>
      </c>
      <c r="P100">
        <f t="shared" si="4"/>
        <v>56.67</v>
      </c>
      <c r="Q100" s="11" t="s">
        <v>8308</v>
      </c>
      <c r="R100" s="11" t="s">
        <v>8310</v>
      </c>
      <c r="S100" s="14">
        <f t="shared" si="5"/>
        <v>41214.79483796296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3"/>
        <v>106</v>
      </c>
      <c r="P101">
        <f t="shared" si="4"/>
        <v>40.78</v>
      </c>
      <c r="Q101" s="11" t="s">
        <v>8308</v>
      </c>
      <c r="R101" s="11" t="s">
        <v>8310</v>
      </c>
      <c r="S101" s="14">
        <f t="shared" si="5"/>
        <v>41631.902766203704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3"/>
        <v>100</v>
      </c>
      <c r="P102">
        <f t="shared" si="4"/>
        <v>192.31</v>
      </c>
      <c r="Q102" s="11" t="s">
        <v>8308</v>
      </c>
      <c r="R102" s="11" t="s">
        <v>8310</v>
      </c>
      <c r="S102" s="14">
        <f t="shared" si="5"/>
        <v>41197.753310185188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3"/>
        <v>100</v>
      </c>
      <c r="P103">
        <f t="shared" si="4"/>
        <v>100</v>
      </c>
      <c r="Q103" s="11" t="s">
        <v>8308</v>
      </c>
      <c r="R103" s="11" t="s">
        <v>8310</v>
      </c>
      <c r="S103" s="14">
        <f t="shared" si="5"/>
        <v>41274.776736111111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3"/>
        <v>128</v>
      </c>
      <c r="P104">
        <f t="shared" si="4"/>
        <v>117.92</v>
      </c>
      <c r="Q104" s="11" t="s">
        <v>8308</v>
      </c>
      <c r="R104" s="11" t="s">
        <v>8310</v>
      </c>
      <c r="S104" s="14">
        <f t="shared" si="5"/>
        <v>40505.131168981483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3"/>
        <v>105</v>
      </c>
      <c r="P105">
        <f t="shared" si="4"/>
        <v>27.9</v>
      </c>
      <c r="Q105" s="11" t="s">
        <v>8308</v>
      </c>
      <c r="R105" s="11" t="s">
        <v>8310</v>
      </c>
      <c r="S105" s="14">
        <f t="shared" si="5"/>
        <v>41682.805902777778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3"/>
        <v>120</v>
      </c>
      <c r="P106">
        <f t="shared" si="4"/>
        <v>60</v>
      </c>
      <c r="Q106" s="11" t="s">
        <v>8308</v>
      </c>
      <c r="R106" s="11" t="s">
        <v>8310</v>
      </c>
      <c r="S106" s="14">
        <f t="shared" si="5"/>
        <v>40612.695208333331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3"/>
        <v>107</v>
      </c>
      <c r="P107">
        <f t="shared" si="4"/>
        <v>39.380000000000003</v>
      </c>
      <c r="Q107" s="11" t="s">
        <v>8308</v>
      </c>
      <c r="R107" s="11" t="s">
        <v>8310</v>
      </c>
      <c r="S107" s="14">
        <f t="shared" si="5"/>
        <v>42485.724768518514</v>
      </c>
    </row>
    <row r="108" spans="1:19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3"/>
        <v>101</v>
      </c>
      <c r="P108">
        <f t="shared" si="4"/>
        <v>186.11</v>
      </c>
      <c r="Q108" s="11" t="s">
        <v>8308</v>
      </c>
      <c r="R108" s="11" t="s">
        <v>8310</v>
      </c>
      <c r="S108" s="14">
        <f t="shared" si="5"/>
        <v>40987.776631944449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3"/>
        <v>102</v>
      </c>
      <c r="P109">
        <f t="shared" si="4"/>
        <v>111.38</v>
      </c>
      <c r="Q109" s="11" t="s">
        <v>8308</v>
      </c>
      <c r="R109" s="11" t="s">
        <v>8310</v>
      </c>
      <c r="S109" s="14">
        <f t="shared" si="5"/>
        <v>40635.982488425929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3"/>
        <v>247</v>
      </c>
      <c r="P110">
        <f t="shared" si="4"/>
        <v>78.72</v>
      </c>
      <c r="Q110" s="11" t="s">
        <v>8308</v>
      </c>
      <c r="R110" s="11" t="s">
        <v>8310</v>
      </c>
      <c r="S110" s="14">
        <f t="shared" si="5"/>
        <v>41365.613078703704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3"/>
        <v>220</v>
      </c>
      <c r="P111">
        <f t="shared" si="4"/>
        <v>46.7</v>
      </c>
      <c r="Q111" s="11" t="s">
        <v>8308</v>
      </c>
      <c r="R111" s="11" t="s">
        <v>8310</v>
      </c>
      <c r="S111" s="14">
        <f t="shared" si="5"/>
        <v>40570.025810185187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3"/>
        <v>131</v>
      </c>
      <c r="P112">
        <f t="shared" si="4"/>
        <v>65.38</v>
      </c>
      <c r="Q112" s="11" t="s">
        <v>8308</v>
      </c>
      <c r="R112" s="11" t="s">
        <v>8310</v>
      </c>
      <c r="S112" s="14">
        <f t="shared" si="5"/>
        <v>41557.949687500004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3"/>
        <v>155</v>
      </c>
      <c r="P113">
        <f t="shared" si="4"/>
        <v>102.08</v>
      </c>
      <c r="Q113" s="11" t="s">
        <v>8308</v>
      </c>
      <c r="R113" s="11" t="s">
        <v>8310</v>
      </c>
      <c r="S113" s="14">
        <f t="shared" si="5"/>
        <v>42125.333182870367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3"/>
        <v>104</v>
      </c>
      <c r="P114">
        <f t="shared" si="4"/>
        <v>64.2</v>
      </c>
      <c r="Q114" s="11" t="s">
        <v>8308</v>
      </c>
      <c r="R114" s="11" t="s">
        <v>8310</v>
      </c>
      <c r="S114" s="14">
        <f t="shared" si="5"/>
        <v>41718.043032407404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3"/>
        <v>141</v>
      </c>
      <c r="P115">
        <f t="shared" si="4"/>
        <v>90.38</v>
      </c>
      <c r="Q115" s="11" t="s">
        <v>8308</v>
      </c>
      <c r="R115" s="11" t="s">
        <v>8310</v>
      </c>
      <c r="S115" s="14">
        <f t="shared" si="5"/>
        <v>40753.758425925924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3"/>
        <v>103</v>
      </c>
      <c r="P116">
        <f t="shared" si="4"/>
        <v>88.57</v>
      </c>
      <c r="Q116" s="11" t="s">
        <v>8308</v>
      </c>
      <c r="R116" s="11" t="s">
        <v>8310</v>
      </c>
      <c r="S116" s="14">
        <f t="shared" si="5"/>
        <v>40861.27416666667</v>
      </c>
    </row>
    <row r="117" spans="1:19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3"/>
        <v>140</v>
      </c>
      <c r="P117">
        <f t="shared" si="4"/>
        <v>28.73</v>
      </c>
      <c r="Q117" s="11" t="s">
        <v>8308</v>
      </c>
      <c r="R117" s="11" t="s">
        <v>8310</v>
      </c>
      <c r="S117" s="14">
        <f t="shared" si="5"/>
        <v>40918.738935185182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3"/>
        <v>114</v>
      </c>
      <c r="P118">
        <f t="shared" si="4"/>
        <v>69.790000000000006</v>
      </c>
      <c r="Q118" s="11" t="s">
        <v>8308</v>
      </c>
      <c r="R118" s="11" t="s">
        <v>8310</v>
      </c>
      <c r="S118" s="14">
        <f t="shared" si="5"/>
        <v>40595.497164351851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3"/>
        <v>100</v>
      </c>
      <c r="P119">
        <f t="shared" si="4"/>
        <v>167.49</v>
      </c>
      <c r="Q119" s="11" t="s">
        <v>8308</v>
      </c>
      <c r="R119" s="11" t="s">
        <v>8310</v>
      </c>
      <c r="S119" s="14">
        <f t="shared" si="5"/>
        <v>40248.834999999999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3"/>
        <v>113</v>
      </c>
      <c r="P120">
        <f t="shared" si="4"/>
        <v>144.91</v>
      </c>
      <c r="Q120" s="11" t="s">
        <v>8308</v>
      </c>
      <c r="R120" s="11" t="s">
        <v>8310</v>
      </c>
      <c r="S120" s="14">
        <f t="shared" si="5"/>
        <v>40723.053657407407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3"/>
        <v>105</v>
      </c>
      <c r="P121">
        <f t="shared" si="4"/>
        <v>91.84</v>
      </c>
      <c r="Q121" s="11" t="s">
        <v>8308</v>
      </c>
      <c r="R121" s="11" t="s">
        <v>8310</v>
      </c>
      <c r="S121" s="14">
        <f t="shared" si="5"/>
        <v>40739.069282407407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3"/>
        <v>0</v>
      </c>
      <c r="P122">
        <f t="shared" si="4"/>
        <v>10</v>
      </c>
      <c r="Q122" s="11" t="s">
        <v>8308</v>
      </c>
      <c r="R122" s="11" t="s">
        <v>8311</v>
      </c>
      <c r="S122" s="14">
        <f t="shared" si="5"/>
        <v>42616.049849537041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3"/>
        <v>0</v>
      </c>
      <c r="P123">
        <f t="shared" si="4"/>
        <v>1</v>
      </c>
      <c r="Q123" s="11" t="s">
        <v>8308</v>
      </c>
      <c r="R123" s="11" t="s">
        <v>8311</v>
      </c>
      <c r="S123" s="14">
        <f t="shared" si="5"/>
        <v>42096.704976851848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3"/>
        <v>0</v>
      </c>
      <c r="P124" t="e">
        <f t="shared" si="4"/>
        <v>#DIV/0!</v>
      </c>
      <c r="Q124" s="11" t="s">
        <v>8308</v>
      </c>
      <c r="R124" s="11" t="s">
        <v>8311</v>
      </c>
      <c r="S124" s="14">
        <f t="shared" si="5"/>
        <v>42593.431793981479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3"/>
        <v>0</v>
      </c>
      <c r="P125">
        <f t="shared" si="4"/>
        <v>25.17</v>
      </c>
      <c r="Q125" s="11" t="s">
        <v>8308</v>
      </c>
      <c r="R125" s="11" t="s">
        <v>8311</v>
      </c>
      <c r="S125" s="14">
        <f t="shared" si="5"/>
        <v>41904.781990740739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3"/>
        <v>0</v>
      </c>
      <c r="P126" t="e">
        <f t="shared" si="4"/>
        <v>#DIV/0!</v>
      </c>
      <c r="Q126" s="11" t="s">
        <v>8308</v>
      </c>
      <c r="R126" s="11" t="s">
        <v>8311</v>
      </c>
      <c r="S126" s="14">
        <f t="shared" si="5"/>
        <v>42114.928726851853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3"/>
        <v>14</v>
      </c>
      <c r="P127">
        <f t="shared" si="4"/>
        <v>11.67</v>
      </c>
      <c r="Q127" s="11" t="s">
        <v>8308</v>
      </c>
      <c r="R127" s="11" t="s">
        <v>8311</v>
      </c>
      <c r="S127" s="14">
        <f t="shared" si="5"/>
        <v>42709.993981481486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3"/>
        <v>6</v>
      </c>
      <c r="P128">
        <f t="shared" si="4"/>
        <v>106.69</v>
      </c>
      <c r="Q128" s="11" t="s">
        <v>8308</v>
      </c>
      <c r="R128" s="11" t="s">
        <v>8311</v>
      </c>
      <c r="S128" s="14">
        <f t="shared" si="5"/>
        <v>42135.589548611111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3"/>
        <v>2</v>
      </c>
      <c r="P129">
        <f t="shared" si="4"/>
        <v>47.5</v>
      </c>
      <c r="Q129" s="11" t="s">
        <v>8308</v>
      </c>
      <c r="R129" s="11" t="s">
        <v>8311</v>
      </c>
      <c r="S129" s="14">
        <f t="shared" si="5"/>
        <v>42067.62431712963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3"/>
        <v>2</v>
      </c>
      <c r="P130">
        <f t="shared" si="4"/>
        <v>311.17</v>
      </c>
      <c r="Q130" s="11" t="s">
        <v>8308</v>
      </c>
      <c r="R130" s="11" t="s">
        <v>8311</v>
      </c>
      <c r="S130" s="14">
        <f t="shared" si="5"/>
        <v>42628.22792824074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6">ROUND(E131/D131*100,0)</f>
        <v>0</v>
      </c>
      <c r="P131" t="e">
        <f t="shared" ref="P131:P194" si="7">ROUND(E131/L131,2)</f>
        <v>#DIV/0!</v>
      </c>
      <c r="Q131" s="11" t="s">
        <v>8308</v>
      </c>
      <c r="R131" s="11" t="s">
        <v>8311</v>
      </c>
      <c r="S131" s="14">
        <f t="shared" ref="S131:S194" si="8">(((J131/60)/60)/24)+DATE(1970,1,1)</f>
        <v>41882.937303240738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6"/>
        <v>0</v>
      </c>
      <c r="P132" t="e">
        <f t="shared" si="7"/>
        <v>#DIV/0!</v>
      </c>
      <c r="Q132" s="11" t="s">
        <v>8308</v>
      </c>
      <c r="R132" s="11" t="s">
        <v>8311</v>
      </c>
      <c r="S132" s="14">
        <f t="shared" si="8"/>
        <v>41778.915416666663</v>
      </c>
    </row>
    <row r="133" spans="1:19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6"/>
        <v>0</v>
      </c>
      <c r="P133" t="e">
        <f t="shared" si="7"/>
        <v>#DIV/0!</v>
      </c>
      <c r="Q133" s="11" t="s">
        <v>8308</v>
      </c>
      <c r="R133" s="11" t="s">
        <v>8311</v>
      </c>
      <c r="S133" s="14">
        <f t="shared" si="8"/>
        <v>42541.837511574078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6"/>
        <v>10</v>
      </c>
      <c r="P134">
        <f t="shared" si="7"/>
        <v>94.51</v>
      </c>
      <c r="Q134" s="11" t="s">
        <v>8308</v>
      </c>
      <c r="R134" s="11" t="s">
        <v>8311</v>
      </c>
      <c r="S134" s="14">
        <f t="shared" si="8"/>
        <v>41905.812581018516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6"/>
        <v>0</v>
      </c>
      <c r="P135" t="e">
        <f t="shared" si="7"/>
        <v>#DIV/0!</v>
      </c>
      <c r="Q135" s="11" t="s">
        <v>8308</v>
      </c>
      <c r="R135" s="11" t="s">
        <v>8311</v>
      </c>
      <c r="S135" s="14">
        <f t="shared" si="8"/>
        <v>42491.80768518518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6"/>
        <v>0</v>
      </c>
      <c r="P136" t="e">
        <f t="shared" si="7"/>
        <v>#DIV/0!</v>
      </c>
      <c r="Q136" s="11" t="s">
        <v>8308</v>
      </c>
      <c r="R136" s="11" t="s">
        <v>8311</v>
      </c>
      <c r="S136" s="14">
        <f t="shared" si="8"/>
        <v>42221.909930555557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6"/>
        <v>13</v>
      </c>
      <c r="P137">
        <f t="shared" si="7"/>
        <v>80.599999999999994</v>
      </c>
      <c r="Q137" s="11" t="s">
        <v>8308</v>
      </c>
      <c r="R137" s="11" t="s">
        <v>8311</v>
      </c>
      <c r="S137" s="14">
        <f t="shared" si="8"/>
        <v>41788.381909722222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6"/>
        <v>0</v>
      </c>
      <c r="P138" t="e">
        <f t="shared" si="7"/>
        <v>#DIV/0!</v>
      </c>
      <c r="Q138" s="11" t="s">
        <v>8308</v>
      </c>
      <c r="R138" s="11" t="s">
        <v>8311</v>
      </c>
      <c r="S138" s="14">
        <f t="shared" si="8"/>
        <v>42096.410115740742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6"/>
        <v>0</v>
      </c>
      <c r="P139" t="e">
        <f t="shared" si="7"/>
        <v>#DIV/0!</v>
      </c>
      <c r="Q139" s="11" t="s">
        <v>8308</v>
      </c>
      <c r="R139" s="11" t="s">
        <v>8311</v>
      </c>
      <c r="S139" s="14">
        <f t="shared" si="8"/>
        <v>42239.573993055557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6"/>
        <v>3</v>
      </c>
      <c r="P140">
        <f t="shared" si="7"/>
        <v>81.239999999999995</v>
      </c>
      <c r="Q140" s="11" t="s">
        <v>8308</v>
      </c>
      <c r="R140" s="11" t="s">
        <v>8311</v>
      </c>
      <c r="S140" s="14">
        <f t="shared" si="8"/>
        <v>42186.257418981477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6"/>
        <v>100</v>
      </c>
      <c r="P141">
        <f t="shared" si="7"/>
        <v>500</v>
      </c>
      <c r="Q141" s="11" t="s">
        <v>8308</v>
      </c>
      <c r="R141" s="11" t="s">
        <v>8311</v>
      </c>
      <c r="S141" s="14">
        <f t="shared" si="8"/>
        <v>42187.920972222222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6"/>
        <v>0</v>
      </c>
      <c r="P142" t="e">
        <f t="shared" si="7"/>
        <v>#DIV/0!</v>
      </c>
      <c r="Q142" s="11" t="s">
        <v>8308</v>
      </c>
      <c r="R142" s="11" t="s">
        <v>8311</v>
      </c>
      <c r="S142" s="14">
        <f t="shared" si="8"/>
        <v>42053.198287037041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6"/>
        <v>11</v>
      </c>
      <c r="P143">
        <f t="shared" si="7"/>
        <v>46.18</v>
      </c>
      <c r="Q143" s="11" t="s">
        <v>8308</v>
      </c>
      <c r="R143" s="11" t="s">
        <v>8311</v>
      </c>
      <c r="S143" s="14">
        <f t="shared" si="8"/>
        <v>42110.153043981481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6"/>
        <v>0</v>
      </c>
      <c r="P144">
        <f t="shared" si="7"/>
        <v>10</v>
      </c>
      <c r="Q144" s="11" t="s">
        <v>8308</v>
      </c>
      <c r="R144" s="11" t="s">
        <v>8311</v>
      </c>
      <c r="S144" s="14">
        <f t="shared" si="8"/>
        <v>41938.893263888887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6"/>
        <v>0</v>
      </c>
      <c r="P145" t="e">
        <f t="shared" si="7"/>
        <v>#DIV/0!</v>
      </c>
      <c r="Q145" s="11" t="s">
        <v>8308</v>
      </c>
      <c r="R145" s="11" t="s">
        <v>8311</v>
      </c>
      <c r="S145" s="14">
        <f t="shared" si="8"/>
        <v>42559.064143518524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6"/>
        <v>28</v>
      </c>
      <c r="P146">
        <f t="shared" si="7"/>
        <v>55.95</v>
      </c>
      <c r="Q146" s="11" t="s">
        <v>8308</v>
      </c>
      <c r="R146" s="11" t="s">
        <v>8311</v>
      </c>
      <c r="S146" s="14">
        <f t="shared" si="8"/>
        <v>42047.762407407412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6"/>
        <v>8</v>
      </c>
      <c r="P147">
        <f t="shared" si="7"/>
        <v>37.56</v>
      </c>
      <c r="Q147" s="11" t="s">
        <v>8308</v>
      </c>
      <c r="R147" s="11" t="s">
        <v>8311</v>
      </c>
      <c r="S147" s="14">
        <f t="shared" si="8"/>
        <v>42200.542268518519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6"/>
        <v>1</v>
      </c>
      <c r="P148">
        <f t="shared" si="7"/>
        <v>38.33</v>
      </c>
      <c r="Q148" s="11" t="s">
        <v>8308</v>
      </c>
      <c r="R148" s="11" t="s">
        <v>8311</v>
      </c>
      <c r="S148" s="14">
        <f t="shared" si="8"/>
        <v>42693.016180555554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6"/>
        <v>0</v>
      </c>
      <c r="P149" t="e">
        <f t="shared" si="7"/>
        <v>#DIV/0!</v>
      </c>
      <c r="Q149" s="11" t="s">
        <v>8308</v>
      </c>
      <c r="R149" s="11" t="s">
        <v>8311</v>
      </c>
      <c r="S149" s="14">
        <f t="shared" si="8"/>
        <v>41969.767824074079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6"/>
        <v>0</v>
      </c>
      <c r="P150">
        <f t="shared" si="7"/>
        <v>20</v>
      </c>
      <c r="Q150" s="11" t="s">
        <v>8308</v>
      </c>
      <c r="R150" s="11" t="s">
        <v>8311</v>
      </c>
      <c r="S150" s="14">
        <f t="shared" si="8"/>
        <v>42397.281666666662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6"/>
        <v>1</v>
      </c>
      <c r="P151">
        <f t="shared" si="7"/>
        <v>15.33</v>
      </c>
      <c r="Q151" s="11" t="s">
        <v>8308</v>
      </c>
      <c r="R151" s="11" t="s">
        <v>8311</v>
      </c>
      <c r="S151" s="14">
        <f t="shared" si="8"/>
        <v>41968.172106481477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6"/>
        <v>23</v>
      </c>
      <c r="P152">
        <f t="shared" si="7"/>
        <v>449.43</v>
      </c>
      <c r="Q152" s="11" t="s">
        <v>8308</v>
      </c>
      <c r="R152" s="11" t="s">
        <v>8311</v>
      </c>
      <c r="S152" s="14">
        <f t="shared" si="8"/>
        <v>42090.161828703705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6"/>
        <v>0</v>
      </c>
      <c r="P153">
        <f t="shared" si="7"/>
        <v>28</v>
      </c>
      <c r="Q153" s="11" t="s">
        <v>8308</v>
      </c>
      <c r="R153" s="11" t="s">
        <v>8311</v>
      </c>
      <c r="S153" s="14">
        <f t="shared" si="8"/>
        <v>42113.550821759258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6"/>
        <v>0</v>
      </c>
      <c r="P154">
        <f t="shared" si="7"/>
        <v>15</v>
      </c>
      <c r="Q154" s="11" t="s">
        <v>8308</v>
      </c>
      <c r="R154" s="11" t="s">
        <v>8311</v>
      </c>
      <c r="S154" s="14">
        <f t="shared" si="8"/>
        <v>41875.077546296299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6"/>
        <v>1</v>
      </c>
      <c r="P155">
        <f t="shared" si="7"/>
        <v>35.9</v>
      </c>
      <c r="Q155" s="11" t="s">
        <v>8308</v>
      </c>
      <c r="R155" s="11" t="s">
        <v>8311</v>
      </c>
      <c r="S155" s="14">
        <f t="shared" si="8"/>
        <v>41933.586157407408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6"/>
        <v>3</v>
      </c>
      <c r="P156">
        <f t="shared" si="7"/>
        <v>13.33</v>
      </c>
      <c r="Q156" s="11" t="s">
        <v>8308</v>
      </c>
      <c r="R156" s="11" t="s">
        <v>8311</v>
      </c>
      <c r="S156" s="14">
        <f t="shared" si="8"/>
        <v>42115.547395833331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6"/>
        <v>0</v>
      </c>
      <c r="P157">
        <f t="shared" si="7"/>
        <v>20.25</v>
      </c>
      <c r="Q157" s="11" t="s">
        <v>8308</v>
      </c>
      <c r="R157" s="11" t="s">
        <v>8311</v>
      </c>
      <c r="S157" s="14">
        <f t="shared" si="8"/>
        <v>42168.559432870374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6"/>
        <v>5</v>
      </c>
      <c r="P158">
        <f t="shared" si="7"/>
        <v>119</v>
      </c>
      <c r="Q158" s="11" t="s">
        <v>8308</v>
      </c>
      <c r="R158" s="11" t="s">
        <v>8311</v>
      </c>
      <c r="S158" s="14">
        <f t="shared" si="8"/>
        <v>41794.124953703707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6"/>
        <v>0</v>
      </c>
      <c r="P159">
        <f t="shared" si="7"/>
        <v>4</v>
      </c>
      <c r="Q159" s="11" t="s">
        <v>8308</v>
      </c>
      <c r="R159" s="11" t="s">
        <v>8311</v>
      </c>
      <c r="S159" s="14">
        <f t="shared" si="8"/>
        <v>42396.911712962959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6"/>
        <v>0</v>
      </c>
      <c r="P160" t="e">
        <f t="shared" si="7"/>
        <v>#DIV/0!</v>
      </c>
      <c r="Q160" s="11" t="s">
        <v>8308</v>
      </c>
      <c r="R160" s="11" t="s">
        <v>8311</v>
      </c>
      <c r="S160" s="14">
        <f t="shared" si="8"/>
        <v>41904.07671296296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6"/>
        <v>0</v>
      </c>
      <c r="P161">
        <f t="shared" si="7"/>
        <v>10</v>
      </c>
      <c r="Q161" s="11" t="s">
        <v>8308</v>
      </c>
      <c r="R161" s="11" t="s">
        <v>8311</v>
      </c>
      <c r="S161" s="14">
        <f t="shared" si="8"/>
        <v>42514.434548611112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6"/>
        <v>0</v>
      </c>
      <c r="P162" t="e">
        <f t="shared" si="7"/>
        <v>#DIV/0!</v>
      </c>
      <c r="Q162" s="11" t="s">
        <v>8308</v>
      </c>
      <c r="R162" s="11" t="s">
        <v>8312</v>
      </c>
      <c r="S162" s="14">
        <f t="shared" si="8"/>
        <v>42171.913090277783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6"/>
        <v>0</v>
      </c>
      <c r="P163">
        <f t="shared" si="7"/>
        <v>5</v>
      </c>
      <c r="Q163" s="11" t="s">
        <v>8308</v>
      </c>
      <c r="R163" s="11" t="s">
        <v>8312</v>
      </c>
      <c r="S163" s="14">
        <f t="shared" si="8"/>
        <v>41792.687442129631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6"/>
        <v>16</v>
      </c>
      <c r="P164">
        <f t="shared" si="7"/>
        <v>43.5</v>
      </c>
      <c r="Q164" s="11" t="s">
        <v>8308</v>
      </c>
      <c r="R164" s="11" t="s">
        <v>8312</v>
      </c>
      <c r="S164" s="14">
        <f t="shared" si="8"/>
        <v>41835.126805555556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6"/>
        <v>0</v>
      </c>
      <c r="P165" t="e">
        <f t="shared" si="7"/>
        <v>#DIV/0!</v>
      </c>
      <c r="Q165" s="11" t="s">
        <v>8308</v>
      </c>
      <c r="R165" s="11" t="s">
        <v>8312</v>
      </c>
      <c r="S165" s="14">
        <f t="shared" si="8"/>
        <v>42243.961273148147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6"/>
        <v>1</v>
      </c>
      <c r="P166">
        <f t="shared" si="7"/>
        <v>91.43</v>
      </c>
      <c r="Q166" s="11" t="s">
        <v>8308</v>
      </c>
      <c r="R166" s="11" t="s">
        <v>8312</v>
      </c>
      <c r="S166" s="14">
        <f t="shared" si="8"/>
        <v>41841.762743055559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6"/>
        <v>0</v>
      </c>
      <c r="P167" t="e">
        <f t="shared" si="7"/>
        <v>#DIV/0!</v>
      </c>
      <c r="Q167" s="11" t="s">
        <v>8308</v>
      </c>
      <c r="R167" s="11" t="s">
        <v>8312</v>
      </c>
      <c r="S167" s="14">
        <f t="shared" si="8"/>
        <v>42351.658842592587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6"/>
        <v>60</v>
      </c>
      <c r="P168">
        <f t="shared" si="7"/>
        <v>3000</v>
      </c>
      <c r="Q168" s="11" t="s">
        <v>8308</v>
      </c>
      <c r="R168" s="11" t="s">
        <v>8312</v>
      </c>
      <c r="S168" s="14">
        <f t="shared" si="8"/>
        <v>42721.075949074075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6"/>
        <v>0</v>
      </c>
      <c r="P169">
        <f t="shared" si="7"/>
        <v>5.5</v>
      </c>
      <c r="Q169" s="11" t="s">
        <v>8308</v>
      </c>
      <c r="R169" s="11" t="s">
        <v>8312</v>
      </c>
      <c r="S169" s="14">
        <f t="shared" si="8"/>
        <v>42160.927488425921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6"/>
        <v>4</v>
      </c>
      <c r="P170">
        <f t="shared" si="7"/>
        <v>108.33</v>
      </c>
      <c r="Q170" s="11" t="s">
        <v>8308</v>
      </c>
      <c r="R170" s="11" t="s">
        <v>8312</v>
      </c>
      <c r="S170" s="14">
        <f t="shared" si="8"/>
        <v>42052.83530092593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6"/>
        <v>22</v>
      </c>
      <c r="P171">
        <f t="shared" si="7"/>
        <v>56</v>
      </c>
      <c r="Q171" s="11" t="s">
        <v>8308</v>
      </c>
      <c r="R171" s="11" t="s">
        <v>8312</v>
      </c>
      <c r="S171" s="14">
        <f t="shared" si="8"/>
        <v>41900.505312499998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6"/>
        <v>3</v>
      </c>
      <c r="P172">
        <f t="shared" si="7"/>
        <v>32.5</v>
      </c>
      <c r="Q172" s="11" t="s">
        <v>8308</v>
      </c>
      <c r="R172" s="11" t="s">
        <v>8312</v>
      </c>
      <c r="S172" s="14">
        <f t="shared" si="8"/>
        <v>42216.977812500001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6"/>
        <v>0</v>
      </c>
      <c r="P173">
        <f t="shared" si="7"/>
        <v>1</v>
      </c>
      <c r="Q173" s="11" t="s">
        <v>8308</v>
      </c>
      <c r="R173" s="11" t="s">
        <v>8312</v>
      </c>
      <c r="S173" s="14">
        <f t="shared" si="8"/>
        <v>42534.180717592593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6"/>
        <v>0</v>
      </c>
      <c r="P174" t="e">
        <f t="shared" si="7"/>
        <v>#DIV/0!</v>
      </c>
      <c r="Q174" s="11" t="s">
        <v>8308</v>
      </c>
      <c r="R174" s="11" t="s">
        <v>8312</v>
      </c>
      <c r="S174" s="14">
        <f t="shared" si="8"/>
        <v>42047.394942129627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6"/>
        <v>0</v>
      </c>
      <c r="P175" t="e">
        <f t="shared" si="7"/>
        <v>#DIV/0!</v>
      </c>
      <c r="Q175" s="11" t="s">
        <v>8308</v>
      </c>
      <c r="R175" s="11" t="s">
        <v>8312</v>
      </c>
      <c r="S175" s="14">
        <f t="shared" si="8"/>
        <v>42033.573009259257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6"/>
        <v>0</v>
      </c>
      <c r="P176" t="e">
        <f t="shared" si="7"/>
        <v>#DIV/0!</v>
      </c>
      <c r="Q176" s="11" t="s">
        <v>8308</v>
      </c>
      <c r="R176" s="11" t="s">
        <v>8312</v>
      </c>
      <c r="S176" s="14">
        <f t="shared" si="8"/>
        <v>42072.758981481486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6"/>
        <v>6</v>
      </c>
      <c r="P177">
        <f t="shared" si="7"/>
        <v>49.88</v>
      </c>
      <c r="Q177" s="11" t="s">
        <v>8308</v>
      </c>
      <c r="R177" s="11" t="s">
        <v>8312</v>
      </c>
      <c r="S177" s="14">
        <f t="shared" si="8"/>
        <v>41855.777905092589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6"/>
        <v>0</v>
      </c>
      <c r="P178" t="e">
        <f t="shared" si="7"/>
        <v>#DIV/0!</v>
      </c>
      <c r="Q178" s="11" t="s">
        <v>8308</v>
      </c>
      <c r="R178" s="11" t="s">
        <v>8312</v>
      </c>
      <c r="S178" s="14">
        <f t="shared" si="8"/>
        <v>42191.824062500003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6"/>
        <v>40</v>
      </c>
      <c r="P179">
        <f t="shared" si="7"/>
        <v>25.71</v>
      </c>
      <c r="Q179" s="11" t="s">
        <v>8308</v>
      </c>
      <c r="R179" s="11" t="s">
        <v>8312</v>
      </c>
      <c r="S179" s="14">
        <f t="shared" si="8"/>
        <v>42070.047754629632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6"/>
        <v>0</v>
      </c>
      <c r="P180" t="e">
        <f t="shared" si="7"/>
        <v>#DIV/0!</v>
      </c>
      <c r="Q180" s="11" t="s">
        <v>8308</v>
      </c>
      <c r="R180" s="11" t="s">
        <v>8312</v>
      </c>
      <c r="S180" s="14">
        <f t="shared" si="8"/>
        <v>42304.955381944441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6"/>
        <v>20</v>
      </c>
      <c r="P181">
        <f t="shared" si="7"/>
        <v>100</v>
      </c>
      <c r="Q181" s="11" t="s">
        <v>8308</v>
      </c>
      <c r="R181" s="11" t="s">
        <v>8312</v>
      </c>
      <c r="S181" s="14">
        <f t="shared" si="8"/>
        <v>42403.080497685187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6"/>
        <v>33</v>
      </c>
      <c r="P182">
        <f t="shared" si="7"/>
        <v>30.85</v>
      </c>
      <c r="Q182" s="11" t="s">
        <v>8308</v>
      </c>
      <c r="R182" s="11" t="s">
        <v>8312</v>
      </c>
      <c r="S182" s="14">
        <f t="shared" si="8"/>
        <v>42067.991238425922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6"/>
        <v>21</v>
      </c>
      <c r="P183">
        <f t="shared" si="7"/>
        <v>180.5</v>
      </c>
      <c r="Q183" s="11" t="s">
        <v>8308</v>
      </c>
      <c r="R183" s="11" t="s">
        <v>8312</v>
      </c>
      <c r="S183" s="14">
        <f t="shared" si="8"/>
        <v>42147.741840277777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6"/>
        <v>0</v>
      </c>
      <c r="P184" t="e">
        <f t="shared" si="7"/>
        <v>#DIV/0!</v>
      </c>
      <c r="Q184" s="11" t="s">
        <v>8308</v>
      </c>
      <c r="R184" s="11" t="s">
        <v>8312</v>
      </c>
      <c r="S184" s="14">
        <f t="shared" si="8"/>
        <v>42712.011944444443</v>
      </c>
    </row>
    <row r="185" spans="1:19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6"/>
        <v>36</v>
      </c>
      <c r="P185">
        <f t="shared" si="7"/>
        <v>373.5</v>
      </c>
      <c r="Q185" s="11" t="s">
        <v>8308</v>
      </c>
      <c r="R185" s="11" t="s">
        <v>8312</v>
      </c>
      <c r="S185" s="14">
        <f t="shared" si="8"/>
        <v>41939.810300925928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6"/>
        <v>3</v>
      </c>
      <c r="P186">
        <f t="shared" si="7"/>
        <v>25.5</v>
      </c>
      <c r="Q186" s="11" t="s">
        <v>8308</v>
      </c>
      <c r="R186" s="11" t="s">
        <v>8312</v>
      </c>
      <c r="S186" s="14">
        <f t="shared" si="8"/>
        <v>41825.791226851856</v>
      </c>
    </row>
    <row r="187" spans="1:19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6"/>
        <v>6</v>
      </c>
      <c r="P187">
        <f t="shared" si="7"/>
        <v>220</v>
      </c>
      <c r="Q187" s="11" t="s">
        <v>8308</v>
      </c>
      <c r="R187" s="11" t="s">
        <v>8312</v>
      </c>
      <c r="S187" s="14">
        <f t="shared" si="8"/>
        <v>42570.91133101852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6"/>
        <v>0</v>
      </c>
      <c r="P188" t="e">
        <f t="shared" si="7"/>
        <v>#DIV/0!</v>
      </c>
      <c r="Q188" s="11" t="s">
        <v>8308</v>
      </c>
      <c r="R188" s="11" t="s">
        <v>8312</v>
      </c>
      <c r="S188" s="14">
        <f t="shared" si="8"/>
        <v>42767.812893518523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6"/>
        <v>16</v>
      </c>
      <c r="P189">
        <f t="shared" si="7"/>
        <v>160</v>
      </c>
      <c r="Q189" s="11" t="s">
        <v>8308</v>
      </c>
      <c r="R189" s="11" t="s">
        <v>8312</v>
      </c>
      <c r="S189" s="14">
        <f t="shared" si="8"/>
        <v>42182.234456018516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6"/>
        <v>0</v>
      </c>
      <c r="P190" t="e">
        <f t="shared" si="7"/>
        <v>#DIV/0!</v>
      </c>
      <c r="Q190" s="11" t="s">
        <v>8308</v>
      </c>
      <c r="R190" s="11" t="s">
        <v>8312</v>
      </c>
      <c r="S190" s="14">
        <f t="shared" si="8"/>
        <v>41857.18304398148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6"/>
        <v>0</v>
      </c>
      <c r="P191">
        <f t="shared" si="7"/>
        <v>69</v>
      </c>
      <c r="Q191" s="11" t="s">
        <v>8308</v>
      </c>
      <c r="R191" s="11" t="s">
        <v>8312</v>
      </c>
      <c r="S191" s="14">
        <f t="shared" si="8"/>
        <v>42556.690706018519</v>
      </c>
    </row>
    <row r="192" spans="1:19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6"/>
        <v>0</v>
      </c>
      <c r="P192">
        <f t="shared" si="7"/>
        <v>50</v>
      </c>
      <c r="Q192" s="11" t="s">
        <v>8308</v>
      </c>
      <c r="R192" s="11" t="s">
        <v>8312</v>
      </c>
      <c r="S192" s="14">
        <f t="shared" si="8"/>
        <v>42527.650995370372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6"/>
        <v>5</v>
      </c>
      <c r="P193">
        <f t="shared" si="7"/>
        <v>83.33</v>
      </c>
      <c r="Q193" s="11" t="s">
        <v>8308</v>
      </c>
      <c r="R193" s="11" t="s">
        <v>8312</v>
      </c>
      <c r="S193" s="14">
        <f t="shared" si="8"/>
        <v>42239.441412037035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6"/>
        <v>0</v>
      </c>
      <c r="P194">
        <f t="shared" si="7"/>
        <v>5.67</v>
      </c>
      <c r="Q194" s="11" t="s">
        <v>8308</v>
      </c>
      <c r="R194" s="11" t="s">
        <v>8312</v>
      </c>
      <c r="S194" s="14">
        <f t="shared" si="8"/>
        <v>41899.792037037041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9">ROUND(E195/D195*100,0)</f>
        <v>0</v>
      </c>
      <c r="P195" t="e">
        <f t="shared" ref="P195:P258" si="10">ROUND(E195/L195,2)</f>
        <v>#DIV/0!</v>
      </c>
      <c r="Q195" s="11" t="s">
        <v>8308</v>
      </c>
      <c r="R195" s="11" t="s">
        <v>8312</v>
      </c>
      <c r="S195" s="14">
        <f t="shared" ref="S195:S258" si="11">(((J195/60)/60)/24)+DATE(1970,1,1)</f>
        <v>41911.934791666667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9"/>
        <v>0</v>
      </c>
      <c r="P196">
        <f t="shared" si="10"/>
        <v>1</v>
      </c>
      <c r="Q196" s="11" t="s">
        <v>8308</v>
      </c>
      <c r="R196" s="11" t="s">
        <v>8312</v>
      </c>
      <c r="S196" s="14">
        <f t="shared" si="11"/>
        <v>42375.996886574074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9"/>
        <v>0</v>
      </c>
      <c r="P197" t="e">
        <f t="shared" si="10"/>
        <v>#DIV/0!</v>
      </c>
      <c r="Q197" s="11" t="s">
        <v>8308</v>
      </c>
      <c r="R197" s="11" t="s">
        <v>8312</v>
      </c>
      <c r="S197" s="14">
        <f t="shared" si="11"/>
        <v>42135.67050925926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9"/>
        <v>42</v>
      </c>
      <c r="P198">
        <f t="shared" si="10"/>
        <v>77.11</v>
      </c>
      <c r="Q198" s="11" t="s">
        <v>8308</v>
      </c>
      <c r="R198" s="11" t="s">
        <v>8312</v>
      </c>
      <c r="S198" s="14">
        <f t="shared" si="11"/>
        <v>42259.542800925927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9"/>
        <v>10</v>
      </c>
      <c r="P199">
        <f t="shared" si="10"/>
        <v>32.75</v>
      </c>
      <c r="Q199" s="11" t="s">
        <v>8308</v>
      </c>
      <c r="R199" s="11" t="s">
        <v>8312</v>
      </c>
      <c r="S199" s="14">
        <f t="shared" si="11"/>
        <v>42741.848379629635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9"/>
        <v>1</v>
      </c>
      <c r="P200">
        <f t="shared" si="10"/>
        <v>46.5</v>
      </c>
      <c r="Q200" s="11" t="s">
        <v>8308</v>
      </c>
      <c r="R200" s="11" t="s">
        <v>8312</v>
      </c>
      <c r="S200" s="14">
        <f t="shared" si="11"/>
        <v>41887.383356481485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9"/>
        <v>0</v>
      </c>
      <c r="P201" t="e">
        <f t="shared" si="10"/>
        <v>#DIV/0!</v>
      </c>
      <c r="Q201" s="11" t="s">
        <v>8308</v>
      </c>
      <c r="R201" s="11" t="s">
        <v>8312</v>
      </c>
      <c r="S201" s="14">
        <f t="shared" si="11"/>
        <v>42584.123865740738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9"/>
        <v>26</v>
      </c>
      <c r="P202">
        <f t="shared" si="10"/>
        <v>87.31</v>
      </c>
      <c r="Q202" s="11" t="s">
        <v>8308</v>
      </c>
      <c r="R202" s="11" t="s">
        <v>8312</v>
      </c>
      <c r="S202" s="14">
        <f t="shared" si="11"/>
        <v>41867.083368055559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9"/>
        <v>58</v>
      </c>
      <c r="P203">
        <f t="shared" si="10"/>
        <v>54.29</v>
      </c>
      <c r="Q203" s="11" t="s">
        <v>8308</v>
      </c>
      <c r="R203" s="11" t="s">
        <v>8312</v>
      </c>
      <c r="S203" s="14">
        <f t="shared" si="11"/>
        <v>42023.818622685183</v>
      </c>
    </row>
    <row r="204" spans="1:19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9"/>
        <v>0</v>
      </c>
      <c r="P204" t="e">
        <f t="shared" si="10"/>
        <v>#DIV/0!</v>
      </c>
      <c r="Q204" s="11" t="s">
        <v>8308</v>
      </c>
      <c r="R204" s="11" t="s">
        <v>8312</v>
      </c>
      <c r="S204" s="14">
        <f t="shared" si="11"/>
        <v>42255.927824074075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9"/>
        <v>30</v>
      </c>
      <c r="P205">
        <f t="shared" si="10"/>
        <v>93.25</v>
      </c>
      <c r="Q205" s="11" t="s">
        <v>8308</v>
      </c>
      <c r="R205" s="11" t="s">
        <v>8312</v>
      </c>
      <c r="S205" s="14">
        <f t="shared" si="11"/>
        <v>41973.847962962958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9"/>
        <v>51</v>
      </c>
      <c r="P206">
        <f t="shared" si="10"/>
        <v>117.68</v>
      </c>
      <c r="Q206" s="11" t="s">
        <v>8308</v>
      </c>
      <c r="R206" s="11" t="s">
        <v>8312</v>
      </c>
      <c r="S206" s="14">
        <f t="shared" si="11"/>
        <v>42556.583368055552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9"/>
        <v>16</v>
      </c>
      <c r="P207">
        <f t="shared" si="10"/>
        <v>76.47</v>
      </c>
      <c r="Q207" s="11" t="s">
        <v>8308</v>
      </c>
      <c r="R207" s="11" t="s">
        <v>8312</v>
      </c>
      <c r="S207" s="14">
        <f t="shared" si="11"/>
        <v>42248.632199074069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9"/>
        <v>0</v>
      </c>
      <c r="P208" t="e">
        <f t="shared" si="10"/>
        <v>#DIV/0!</v>
      </c>
      <c r="Q208" s="11" t="s">
        <v>8308</v>
      </c>
      <c r="R208" s="11" t="s">
        <v>8312</v>
      </c>
      <c r="S208" s="14">
        <f t="shared" si="11"/>
        <v>42567.004432870366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9"/>
        <v>15</v>
      </c>
      <c r="P209">
        <f t="shared" si="10"/>
        <v>163.85</v>
      </c>
      <c r="Q209" s="11" t="s">
        <v>8308</v>
      </c>
      <c r="R209" s="11" t="s">
        <v>8312</v>
      </c>
      <c r="S209" s="14">
        <f t="shared" si="11"/>
        <v>41978.197199074071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9"/>
        <v>0</v>
      </c>
      <c r="P210" t="e">
        <f t="shared" si="10"/>
        <v>#DIV/0!</v>
      </c>
      <c r="Q210" s="11" t="s">
        <v>8308</v>
      </c>
      <c r="R210" s="11" t="s">
        <v>8312</v>
      </c>
      <c r="S210" s="14">
        <f t="shared" si="11"/>
        <v>41959.369988425926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9"/>
        <v>0</v>
      </c>
      <c r="P211" t="e">
        <f t="shared" si="10"/>
        <v>#DIV/0!</v>
      </c>
      <c r="Q211" s="11" t="s">
        <v>8308</v>
      </c>
      <c r="R211" s="11" t="s">
        <v>8312</v>
      </c>
      <c r="S211" s="14">
        <f t="shared" si="11"/>
        <v>42165.922858796301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9"/>
        <v>25</v>
      </c>
      <c r="P212">
        <f t="shared" si="10"/>
        <v>91.82</v>
      </c>
      <c r="Q212" s="11" t="s">
        <v>8308</v>
      </c>
      <c r="R212" s="11" t="s">
        <v>8312</v>
      </c>
      <c r="S212" s="14">
        <f t="shared" si="11"/>
        <v>42249.064722222218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9"/>
        <v>45</v>
      </c>
      <c r="P213">
        <f t="shared" si="10"/>
        <v>185.83</v>
      </c>
      <c r="Q213" s="11" t="s">
        <v>8308</v>
      </c>
      <c r="R213" s="11" t="s">
        <v>8312</v>
      </c>
      <c r="S213" s="14">
        <f t="shared" si="11"/>
        <v>42236.159918981488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9"/>
        <v>0</v>
      </c>
      <c r="P214">
        <f t="shared" si="10"/>
        <v>1</v>
      </c>
      <c r="Q214" s="11" t="s">
        <v>8308</v>
      </c>
      <c r="R214" s="11" t="s">
        <v>8312</v>
      </c>
      <c r="S214" s="14">
        <f t="shared" si="11"/>
        <v>42416.881018518514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9"/>
        <v>0</v>
      </c>
      <c r="P215">
        <f t="shared" si="10"/>
        <v>20</v>
      </c>
      <c r="Q215" s="11" t="s">
        <v>8308</v>
      </c>
      <c r="R215" s="11" t="s">
        <v>8312</v>
      </c>
      <c r="S215" s="14">
        <f t="shared" si="11"/>
        <v>42202.594293981485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9"/>
        <v>0</v>
      </c>
      <c r="P216">
        <f t="shared" si="10"/>
        <v>1</v>
      </c>
      <c r="Q216" s="11" t="s">
        <v>8308</v>
      </c>
      <c r="R216" s="11" t="s">
        <v>8312</v>
      </c>
      <c r="S216" s="14">
        <f t="shared" si="11"/>
        <v>42009.64061342593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9"/>
        <v>0</v>
      </c>
      <c r="P217">
        <f t="shared" si="10"/>
        <v>10</v>
      </c>
      <c r="Q217" s="11" t="s">
        <v>8308</v>
      </c>
      <c r="R217" s="11" t="s">
        <v>8312</v>
      </c>
      <c r="S217" s="14">
        <f t="shared" si="11"/>
        <v>42375.230115740742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9"/>
        <v>56</v>
      </c>
      <c r="P218">
        <f t="shared" si="10"/>
        <v>331.54</v>
      </c>
      <c r="Q218" s="11" t="s">
        <v>8308</v>
      </c>
      <c r="R218" s="11" t="s">
        <v>8312</v>
      </c>
      <c r="S218" s="14">
        <f t="shared" si="11"/>
        <v>42066.958761574075</v>
      </c>
    </row>
    <row r="219" spans="1:19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9"/>
        <v>12</v>
      </c>
      <c r="P219">
        <f t="shared" si="10"/>
        <v>314.29000000000002</v>
      </c>
      <c r="Q219" s="11" t="s">
        <v>8308</v>
      </c>
      <c r="R219" s="11" t="s">
        <v>8312</v>
      </c>
      <c r="S219" s="14">
        <f t="shared" si="11"/>
        <v>41970.64061342593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9"/>
        <v>2</v>
      </c>
      <c r="P220">
        <f t="shared" si="10"/>
        <v>100</v>
      </c>
      <c r="Q220" s="11" t="s">
        <v>8308</v>
      </c>
      <c r="R220" s="11" t="s">
        <v>8312</v>
      </c>
      <c r="S220" s="14">
        <f t="shared" si="11"/>
        <v>42079.628344907411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9"/>
        <v>18</v>
      </c>
      <c r="P221">
        <f t="shared" si="10"/>
        <v>115.99</v>
      </c>
      <c r="Q221" s="11" t="s">
        <v>8308</v>
      </c>
      <c r="R221" s="11" t="s">
        <v>8312</v>
      </c>
      <c r="S221" s="14">
        <f t="shared" si="11"/>
        <v>42429.326678240745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9"/>
        <v>1</v>
      </c>
      <c r="P222">
        <f t="shared" si="10"/>
        <v>120</v>
      </c>
      <c r="Q222" s="11" t="s">
        <v>8308</v>
      </c>
      <c r="R222" s="11" t="s">
        <v>8312</v>
      </c>
      <c r="S222" s="14">
        <f t="shared" si="11"/>
        <v>42195.643865740742</v>
      </c>
    </row>
    <row r="223" spans="1:19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9"/>
        <v>0</v>
      </c>
      <c r="P223" t="e">
        <f t="shared" si="10"/>
        <v>#DIV/0!</v>
      </c>
      <c r="Q223" s="11" t="s">
        <v>8308</v>
      </c>
      <c r="R223" s="11" t="s">
        <v>8312</v>
      </c>
      <c r="S223" s="14">
        <f t="shared" si="11"/>
        <v>42031.837546296301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9"/>
        <v>13</v>
      </c>
      <c r="P224">
        <f t="shared" si="10"/>
        <v>65</v>
      </c>
      <c r="Q224" s="11" t="s">
        <v>8308</v>
      </c>
      <c r="R224" s="11" t="s">
        <v>8312</v>
      </c>
      <c r="S224" s="14">
        <f t="shared" si="11"/>
        <v>42031.769884259258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9"/>
        <v>0</v>
      </c>
      <c r="P225" t="e">
        <f t="shared" si="10"/>
        <v>#DIV/0!</v>
      </c>
      <c r="Q225" s="11" t="s">
        <v>8308</v>
      </c>
      <c r="R225" s="11" t="s">
        <v>8312</v>
      </c>
      <c r="S225" s="14">
        <f t="shared" si="11"/>
        <v>42482.048032407409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9"/>
        <v>0</v>
      </c>
      <c r="P226" t="e">
        <f t="shared" si="10"/>
        <v>#DIV/0!</v>
      </c>
      <c r="Q226" s="11" t="s">
        <v>8308</v>
      </c>
      <c r="R226" s="11" t="s">
        <v>8312</v>
      </c>
      <c r="S226" s="14">
        <f t="shared" si="11"/>
        <v>42135.235254629632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9"/>
        <v>0</v>
      </c>
      <c r="P227" t="e">
        <f t="shared" si="10"/>
        <v>#DIV/0!</v>
      </c>
      <c r="Q227" s="11" t="s">
        <v>8308</v>
      </c>
      <c r="R227" s="11" t="s">
        <v>8312</v>
      </c>
      <c r="S227" s="14">
        <f t="shared" si="11"/>
        <v>42438.961273148147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9"/>
        <v>1</v>
      </c>
      <c r="P228">
        <f t="shared" si="10"/>
        <v>125</v>
      </c>
      <c r="Q228" s="11" t="s">
        <v>8308</v>
      </c>
      <c r="R228" s="11" t="s">
        <v>8312</v>
      </c>
      <c r="S228" s="14">
        <f t="shared" si="11"/>
        <v>42106.666018518517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9"/>
        <v>0</v>
      </c>
      <c r="P229" t="e">
        <f t="shared" si="10"/>
        <v>#DIV/0!</v>
      </c>
      <c r="Q229" s="11" t="s">
        <v>8308</v>
      </c>
      <c r="R229" s="11" t="s">
        <v>8312</v>
      </c>
      <c r="S229" s="14">
        <f t="shared" si="11"/>
        <v>42164.893993055557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9"/>
        <v>0</v>
      </c>
      <c r="P230" t="e">
        <f t="shared" si="10"/>
        <v>#DIV/0!</v>
      </c>
      <c r="Q230" s="11" t="s">
        <v>8308</v>
      </c>
      <c r="R230" s="11" t="s">
        <v>8312</v>
      </c>
      <c r="S230" s="14">
        <f t="shared" si="11"/>
        <v>42096.686400462961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9"/>
        <v>0</v>
      </c>
      <c r="P231" t="e">
        <f t="shared" si="10"/>
        <v>#DIV/0!</v>
      </c>
      <c r="Q231" s="11" t="s">
        <v>8308</v>
      </c>
      <c r="R231" s="11" t="s">
        <v>8312</v>
      </c>
      <c r="S231" s="14">
        <f t="shared" si="11"/>
        <v>42383.933993055558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9"/>
        <v>0</v>
      </c>
      <c r="P232">
        <f t="shared" si="10"/>
        <v>30</v>
      </c>
      <c r="Q232" s="11" t="s">
        <v>8308</v>
      </c>
      <c r="R232" s="11" t="s">
        <v>8312</v>
      </c>
      <c r="S232" s="14">
        <f t="shared" si="11"/>
        <v>42129.777210648142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9"/>
        <v>0</v>
      </c>
      <c r="P233" t="e">
        <f t="shared" si="10"/>
        <v>#DIV/0!</v>
      </c>
      <c r="Q233" s="11" t="s">
        <v>8308</v>
      </c>
      <c r="R233" s="11" t="s">
        <v>8312</v>
      </c>
      <c r="S233" s="14">
        <f t="shared" si="11"/>
        <v>42341.958923611113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9"/>
        <v>3</v>
      </c>
      <c r="P234">
        <f t="shared" si="10"/>
        <v>15.71</v>
      </c>
      <c r="Q234" s="11" t="s">
        <v>8308</v>
      </c>
      <c r="R234" s="11" t="s">
        <v>8312</v>
      </c>
      <c r="S234" s="14">
        <f t="shared" si="11"/>
        <v>42032.82576388889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9"/>
        <v>0</v>
      </c>
      <c r="P235" t="e">
        <f t="shared" si="10"/>
        <v>#DIV/0!</v>
      </c>
      <c r="Q235" s="11" t="s">
        <v>8308</v>
      </c>
      <c r="R235" s="11" t="s">
        <v>8312</v>
      </c>
      <c r="S235" s="14">
        <f t="shared" si="11"/>
        <v>42612.911712962959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9"/>
        <v>40</v>
      </c>
      <c r="P236">
        <f t="shared" si="10"/>
        <v>80.2</v>
      </c>
      <c r="Q236" s="11" t="s">
        <v>8308</v>
      </c>
      <c r="R236" s="11" t="s">
        <v>8312</v>
      </c>
      <c r="S236" s="14">
        <f t="shared" si="11"/>
        <v>42136.035405092596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9"/>
        <v>0</v>
      </c>
      <c r="P237" t="e">
        <f t="shared" si="10"/>
        <v>#DIV/0!</v>
      </c>
      <c r="Q237" s="11" t="s">
        <v>8308</v>
      </c>
      <c r="R237" s="11" t="s">
        <v>8312</v>
      </c>
      <c r="S237" s="14">
        <f t="shared" si="11"/>
        <v>42164.908530092594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9"/>
        <v>0</v>
      </c>
      <c r="P238" t="e">
        <f t="shared" si="10"/>
        <v>#DIV/0!</v>
      </c>
      <c r="Q238" s="11" t="s">
        <v>8308</v>
      </c>
      <c r="R238" s="11" t="s">
        <v>8312</v>
      </c>
      <c r="S238" s="14">
        <f t="shared" si="11"/>
        <v>42321.08447916666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9"/>
        <v>0</v>
      </c>
      <c r="P239">
        <f t="shared" si="10"/>
        <v>50</v>
      </c>
      <c r="Q239" s="11" t="s">
        <v>8308</v>
      </c>
      <c r="R239" s="11" t="s">
        <v>8312</v>
      </c>
      <c r="S239" s="14">
        <f t="shared" si="11"/>
        <v>42377.577187499999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9"/>
        <v>0</v>
      </c>
      <c r="P240" t="e">
        <f t="shared" si="10"/>
        <v>#DIV/0!</v>
      </c>
      <c r="Q240" s="11" t="s">
        <v>8308</v>
      </c>
      <c r="R240" s="11" t="s">
        <v>8312</v>
      </c>
      <c r="S240" s="14">
        <f t="shared" si="11"/>
        <v>42713.962499999994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9"/>
        <v>25</v>
      </c>
      <c r="P241">
        <f t="shared" si="10"/>
        <v>50</v>
      </c>
      <c r="Q241" s="11" t="s">
        <v>8308</v>
      </c>
      <c r="R241" s="11" t="s">
        <v>8312</v>
      </c>
      <c r="S241" s="14">
        <f t="shared" si="11"/>
        <v>42297.110300925924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9"/>
        <v>108</v>
      </c>
      <c r="P242">
        <f t="shared" si="10"/>
        <v>117.85</v>
      </c>
      <c r="Q242" s="11" t="s">
        <v>8308</v>
      </c>
      <c r="R242" s="11" t="s">
        <v>8313</v>
      </c>
      <c r="S242" s="14">
        <f t="shared" si="11"/>
        <v>41354.708460648151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9"/>
        <v>113</v>
      </c>
      <c r="P243">
        <f t="shared" si="10"/>
        <v>109.04</v>
      </c>
      <c r="Q243" s="11" t="s">
        <v>8308</v>
      </c>
      <c r="R243" s="11" t="s">
        <v>8313</v>
      </c>
      <c r="S243" s="14">
        <f t="shared" si="11"/>
        <v>41949.697962962964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9"/>
        <v>113</v>
      </c>
      <c r="P244">
        <f t="shared" si="10"/>
        <v>73.02</v>
      </c>
      <c r="Q244" s="11" t="s">
        <v>8308</v>
      </c>
      <c r="R244" s="11" t="s">
        <v>8313</v>
      </c>
      <c r="S244" s="14">
        <f t="shared" si="11"/>
        <v>40862.492939814816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9"/>
        <v>103</v>
      </c>
      <c r="P245">
        <f t="shared" si="10"/>
        <v>78.2</v>
      </c>
      <c r="Q245" s="11" t="s">
        <v>8308</v>
      </c>
      <c r="R245" s="11" t="s">
        <v>8313</v>
      </c>
      <c r="S245" s="14">
        <f t="shared" si="11"/>
        <v>41662.047500000001</v>
      </c>
    </row>
    <row r="246" spans="1:19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9"/>
        <v>114</v>
      </c>
      <c r="P246">
        <f t="shared" si="10"/>
        <v>47.4</v>
      </c>
      <c r="Q246" s="11" t="s">
        <v>8308</v>
      </c>
      <c r="R246" s="11" t="s">
        <v>8313</v>
      </c>
      <c r="S246" s="14">
        <f t="shared" si="11"/>
        <v>40213.323599537034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9"/>
        <v>104</v>
      </c>
      <c r="P247">
        <f t="shared" si="10"/>
        <v>54.02</v>
      </c>
      <c r="Q247" s="11" t="s">
        <v>8308</v>
      </c>
      <c r="R247" s="11" t="s">
        <v>8313</v>
      </c>
      <c r="S247" s="14">
        <f t="shared" si="11"/>
        <v>41107.053067129629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9"/>
        <v>305</v>
      </c>
      <c r="P248">
        <f t="shared" si="10"/>
        <v>68.489999999999995</v>
      </c>
      <c r="Q248" s="11" t="s">
        <v>8308</v>
      </c>
      <c r="R248" s="11" t="s">
        <v>8313</v>
      </c>
      <c r="S248" s="14">
        <f t="shared" si="11"/>
        <v>40480.363483796296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9"/>
        <v>134</v>
      </c>
      <c r="P249">
        <f t="shared" si="10"/>
        <v>108.15</v>
      </c>
      <c r="Q249" s="11" t="s">
        <v>8308</v>
      </c>
      <c r="R249" s="11" t="s">
        <v>8313</v>
      </c>
      <c r="S249" s="14">
        <f t="shared" si="11"/>
        <v>40430.604328703703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9"/>
        <v>101</v>
      </c>
      <c r="P250">
        <f t="shared" si="10"/>
        <v>589.95000000000005</v>
      </c>
      <c r="Q250" s="11" t="s">
        <v>8308</v>
      </c>
      <c r="R250" s="11" t="s">
        <v>8313</v>
      </c>
      <c r="S250" s="14">
        <f t="shared" si="11"/>
        <v>40870.774409722224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9"/>
        <v>113</v>
      </c>
      <c r="P251">
        <f t="shared" si="10"/>
        <v>48.05</v>
      </c>
      <c r="Q251" s="11" t="s">
        <v>8308</v>
      </c>
      <c r="R251" s="11" t="s">
        <v>8313</v>
      </c>
      <c r="S251" s="14">
        <f t="shared" si="11"/>
        <v>40332.923842592594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9"/>
        <v>106</v>
      </c>
      <c r="P252">
        <f t="shared" si="10"/>
        <v>72.48</v>
      </c>
      <c r="Q252" s="11" t="s">
        <v>8308</v>
      </c>
      <c r="R252" s="11" t="s">
        <v>8313</v>
      </c>
      <c r="S252" s="14">
        <f t="shared" si="11"/>
        <v>41401.565868055557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9"/>
        <v>126</v>
      </c>
      <c r="P253">
        <f t="shared" si="10"/>
        <v>57.08</v>
      </c>
      <c r="Q253" s="11" t="s">
        <v>8308</v>
      </c>
      <c r="R253" s="11" t="s">
        <v>8313</v>
      </c>
      <c r="S253" s="14">
        <f t="shared" si="11"/>
        <v>41013.787569444445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9"/>
        <v>185</v>
      </c>
      <c r="P254">
        <f t="shared" si="10"/>
        <v>85.44</v>
      </c>
      <c r="Q254" s="11" t="s">
        <v>8308</v>
      </c>
      <c r="R254" s="11" t="s">
        <v>8313</v>
      </c>
      <c r="S254" s="14">
        <f t="shared" si="11"/>
        <v>40266.662708333337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9"/>
        <v>101</v>
      </c>
      <c r="P255">
        <f t="shared" si="10"/>
        <v>215.86</v>
      </c>
      <c r="Q255" s="11" t="s">
        <v>8308</v>
      </c>
      <c r="R255" s="11" t="s">
        <v>8313</v>
      </c>
      <c r="S255" s="14">
        <f t="shared" si="11"/>
        <v>40924.650868055556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9"/>
        <v>117</v>
      </c>
      <c r="P256">
        <f t="shared" si="10"/>
        <v>89.39</v>
      </c>
      <c r="Q256" s="11" t="s">
        <v>8308</v>
      </c>
      <c r="R256" s="11" t="s">
        <v>8313</v>
      </c>
      <c r="S256" s="14">
        <f t="shared" si="11"/>
        <v>42263.952662037031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9"/>
        <v>107</v>
      </c>
      <c r="P257">
        <f t="shared" si="10"/>
        <v>45.42</v>
      </c>
      <c r="Q257" s="11" t="s">
        <v>8308</v>
      </c>
      <c r="R257" s="11" t="s">
        <v>8313</v>
      </c>
      <c r="S257" s="14">
        <f t="shared" si="11"/>
        <v>40588.526412037041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9"/>
        <v>139</v>
      </c>
      <c r="P258">
        <f t="shared" si="10"/>
        <v>65.760000000000005</v>
      </c>
      <c r="Q258" s="11" t="s">
        <v>8308</v>
      </c>
      <c r="R258" s="11" t="s">
        <v>8313</v>
      </c>
      <c r="S258" s="14">
        <f t="shared" si="11"/>
        <v>41319.769293981481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2">ROUND(E259/D259*100,0)</f>
        <v>107</v>
      </c>
      <c r="P259">
        <f t="shared" ref="P259:P322" si="13">ROUND(E259/L259,2)</f>
        <v>66.7</v>
      </c>
      <c r="Q259" s="11" t="s">
        <v>8308</v>
      </c>
      <c r="R259" s="11" t="s">
        <v>8313</v>
      </c>
      <c r="S259" s="14">
        <f t="shared" ref="S259:S322" si="14">(((J259/60)/60)/24)+DATE(1970,1,1)</f>
        <v>42479.626875000002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2"/>
        <v>191</v>
      </c>
      <c r="P260">
        <f t="shared" si="13"/>
        <v>83.35</v>
      </c>
      <c r="Q260" s="11" t="s">
        <v>8308</v>
      </c>
      <c r="R260" s="11" t="s">
        <v>8313</v>
      </c>
      <c r="S260" s="14">
        <f t="shared" si="14"/>
        <v>40682.051689814813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2"/>
        <v>132</v>
      </c>
      <c r="P261">
        <f t="shared" si="13"/>
        <v>105.05</v>
      </c>
      <c r="Q261" s="11" t="s">
        <v>8308</v>
      </c>
      <c r="R261" s="11" t="s">
        <v>8313</v>
      </c>
      <c r="S261" s="14">
        <f t="shared" si="14"/>
        <v>42072.738067129627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2"/>
        <v>106</v>
      </c>
      <c r="P262">
        <f t="shared" si="13"/>
        <v>120.91</v>
      </c>
      <c r="Q262" s="11" t="s">
        <v>8308</v>
      </c>
      <c r="R262" s="11" t="s">
        <v>8313</v>
      </c>
      <c r="S262" s="14">
        <f t="shared" si="14"/>
        <v>40330.755543981482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2"/>
        <v>107</v>
      </c>
      <c r="P263">
        <f t="shared" si="13"/>
        <v>97.64</v>
      </c>
      <c r="Q263" s="11" t="s">
        <v>8308</v>
      </c>
      <c r="R263" s="11" t="s">
        <v>8313</v>
      </c>
      <c r="S263" s="14">
        <f t="shared" si="14"/>
        <v>41017.885462962964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2"/>
        <v>240</v>
      </c>
      <c r="P264">
        <f t="shared" si="13"/>
        <v>41.38</v>
      </c>
      <c r="Q264" s="11" t="s">
        <v>8308</v>
      </c>
      <c r="R264" s="11" t="s">
        <v>8313</v>
      </c>
      <c r="S264" s="14">
        <f t="shared" si="14"/>
        <v>40555.24800925926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2"/>
        <v>118</v>
      </c>
      <c r="P265">
        <f t="shared" si="13"/>
        <v>30.65</v>
      </c>
      <c r="Q265" s="11" t="s">
        <v>8308</v>
      </c>
      <c r="R265" s="11" t="s">
        <v>8313</v>
      </c>
      <c r="S265" s="14">
        <f t="shared" si="14"/>
        <v>41149.954791666663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2"/>
        <v>118</v>
      </c>
      <c r="P266">
        <f t="shared" si="13"/>
        <v>64.95</v>
      </c>
      <c r="Q266" s="11" t="s">
        <v>8308</v>
      </c>
      <c r="R266" s="11" t="s">
        <v>8313</v>
      </c>
      <c r="S266" s="14">
        <f t="shared" si="14"/>
        <v>41010.620312500003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2"/>
        <v>111</v>
      </c>
      <c r="P267">
        <f t="shared" si="13"/>
        <v>95.78</v>
      </c>
      <c r="Q267" s="11" t="s">
        <v>8308</v>
      </c>
      <c r="R267" s="11" t="s">
        <v>8313</v>
      </c>
      <c r="S267" s="14">
        <f t="shared" si="14"/>
        <v>40267.245717592588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2"/>
        <v>146</v>
      </c>
      <c r="P268">
        <f t="shared" si="13"/>
        <v>40.42</v>
      </c>
      <c r="Q268" s="11" t="s">
        <v>8308</v>
      </c>
      <c r="R268" s="11" t="s">
        <v>8313</v>
      </c>
      <c r="S268" s="14">
        <f t="shared" si="14"/>
        <v>40205.174849537041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2"/>
        <v>132</v>
      </c>
      <c r="P269">
        <f t="shared" si="13"/>
        <v>78.58</v>
      </c>
      <c r="Q269" s="11" t="s">
        <v>8308</v>
      </c>
      <c r="R269" s="11" t="s">
        <v>8313</v>
      </c>
      <c r="S269" s="14">
        <f t="shared" si="14"/>
        <v>41785.452534722222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2"/>
        <v>111</v>
      </c>
      <c r="P270">
        <f t="shared" si="13"/>
        <v>50.18</v>
      </c>
      <c r="Q270" s="11" t="s">
        <v>8308</v>
      </c>
      <c r="R270" s="11" t="s">
        <v>8313</v>
      </c>
      <c r="S270" s="14">
        <f t="shared" si="14"/>
        <v>40809.15252314815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2"/>
        <v>147</v>
      </c>
      <c r="P271">
        <f t="shared" si="13"/>
        <v>92.25</v>
      </c>
      <c r="Q271" s="11" t="s">
        <v>8308</v>
      </c>
      <c r="R271" s="11" t="s">
        <v>8313</v>
      </c>
      <c r="S271" s="14">
        <f t="shared" si="14"/>
        <v>42758.197013888886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2"/>
        <v>153</v>
      </c>
      <c r="P272">
        <f t="shared" si="13"/>
        <v>57.54</v>
      </c>
      <c r="Q272" s="11" t="s">
        <v>8308</v>
      </c>
      <c r="R272" s="11" t="s">
        <v>8313</v>
      </c>
      <c r="S272" s="14">
        <f t="shared" si="14"/>
        <v>40637.866550925923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2"/>
        <v>105</v>
      </c>
      <c r="P273">
        <f t="shared" si="13"/>
        <v>109.42</v>
      </c>
      <c r="Q273" s="11" t="s">
        <v>8308</v>
      </c>
      <c r="R273" s="11" t="s">
        <v>8313</v>
      </c>
      <c r="S273" s="14">
        <f t="shared" si="14"/>
        <v>41612.10024305556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2"/>
        <v>177</v>
      </c>
      <c r="P274">
        <f t="shared" si="13"/>
        <v>81.89</v>
      </c>
      <c r="Q274" s="11" t="s">
        <v>8308</v>
      </c>
      <c r="R274" s="11" t="s">
        <v>8313</v>
      </c>
      <c r="S274" s="14">
        <f t="shared" si="14"/>
        <v>40235.900358796294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2"/>
        <v>108</v>
      </c>
      <c r="P275">
        <f t="shared" si="13"/>
        <v>45.67</v>
      </c>
      <c r="Q275" s="11" t="s">
        <v>8308</v>
      </c>
      <c r="R275" s="11" t="s">
        <v>8313</v>
      </c>
      <c r="S275" s="14">
        <f t="shared" si="14"/>
        <v>40697.498449074075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2"/>
        <v>156</v>
      </c>
      <c r="P276">
        <f t="shared" si="13"/>
        <v>55.22</v>
      </c>
      <c r="Q276" s="11" t="s">
        <v>8308</v>
      </c>
      <c r="R276" s="11" t="s">
        <v>8313</v>
      </c>
      <c r="S276" s="14">
        <f t="shared" si="14"/>
        <v>40969.912372685183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2"/>
        <v>108</v>
      </c>
      <c r="P277">
        <f t="shared" si="13"/>
        <v>65.3</v>
      </c>
      <c r="Q277" s="11" t="s">
        <v>8308</v>
      </c>
      <c r="R277" s="11" t="s">
        <v>8313</v>
      </c>
      <c r="S277" s="14">
        <f t="shared" si="14"/>
        <v>41193.032013888893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2"/>
        <v>148</v>
      </c>
      <c r="P278">
        <f t="shared" si="13"/>
        <v>95.23</v>
      </c>
      <c r="Q278" s="11" t="s">
        <v>8308</v>
      </c>
      <c r="R278" s="11" t="s">
        <v>8313</v>
      </c>
      <c r="S278" s="14">
        <f t="shared" si="14"/>
        <v>40967.081874999996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2"/>
        <v>110</v>
      </c>
      <c r="P279">
        <f t="shared" si="13"/>
        <v>75.44</v>
      </c>
      <c r="Q279" s="11" t="s">
        <v>8308</v>
      </c>
      <c r="R279" s="11" t="s">
        <v>8313</v>
      </c>
      <c r="S279" s="14">
        <f t="shared" si="14"/>
        <v>42117.891423611116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2"/>
        <v>150</v>
      </c>
      <c r="P280">
        <f t="shared" si="13"/>
        <v>97.82</v>
      </c>
      <c r="Q280" s="11" t="s">
        <v>8308</v>
      </c>
      <c r="R280" s="11" t="s">
        <v>8313</v>
      </c>
      <c r="S280" s="14">
        <f t="shared" si="14"/>
        <v>41164.040960648148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2"/>
        <v>157</v>
      </c>
      <c r="P281">
        <f t="shared" si="13"/>
        <v>87.69</v>
      </c>
      <c r="Q281" s="11" t="s">
        <v>8308</v>
      </c>
      <c r="R281" s="11" t="s">
        <v>8313</v>
      </c>
      <c r="S281" s="14">
        <f t="shared" si="14"/>
        <v>42759.244166666671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2"/>
        <v>156</v>
      </c>
      <c r="P282">
        <f t="shared" si="13"/>
        <v>54.75</v>
      </c>
      <c r="Q282" s="11" t="s">
        <v>8308</v>
      </c>
      <c r="R282" s="11" t="s">
        <v>8313</v>
      </c>
      <c r="S282" s="14">
        <f t="shared" si="14"/>
        <v>41744.590682870366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2"/>
        <v>121</v>
      </c>
      <c r="P283">
        <f t="shared" si="13"/>
        <v>83.95</v>
      </c>
      <c r="Q283" s="11" t="s">
        <v>8308</v>
      </c>
      <c r="R283" s="11" t="s">
        <v>8313</v>
      </c>
      <c r="S283" s="14">
        <f t="shared" si="14"/>
        <v>39950.163344907407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2"/>
        <v>101</v>
      </c>
      <c r="P284">
        <f t="shared" si="13"/>
        <v>254.39</v>
      </c>
      <c r="Q284" s="11" t="s">
        <v>8308</v>
      </c>
      <c r="R284" s="11" t="s">
        <v>8313</v>
      </c>
      <c r="S284" s="14">
        <f t="shared" si="14"/>
        <v>40194.920046296298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2"/>
        <v>114</v>
      </c>
      <c r="P285">
        <f t="shared" si="13"/>
        <v>101.83</v>
      </c>
      <c r="Q285" s="11" t="s">
        <v>8308</v>
      </c>
      <c r="R285" s="11" t="s">
        <v>8313</v>
      </c>
      <c r="S285" s="14">
        <f t="shared" si="14"/>
        <v>40675.71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2"/>
        <v>105</v>
      </c>
      <c r="P286">
        <f t="shared" si="13"/>
        <v>55.07</v>
      </c>
      <c r="Q286" s="11" t="s">
        <v>8308</v>
      </c>
      <c r="R286" s="11" t="s">
        <v>8313</v>
      </c>
      <c r="S286" s="14">
        <f t="shared" si="14"/>
        <v>40904.738194444442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2"/>
        <v>229</v>
      </c>
      <c r="P287">
        <f t="shared" si="13"/>
        <v>56.9</v>
      </c>
      <c r="Q287" s="11" t="s">
        <v>8308</v>
      </c>
      <c r="R287" s="11" t="s">
        <v>8313</v>
      </c>
      <c r="S287" s="14">
        <f t="shared" si="14"/>
        <v>41506.756111111114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2"/>
        <v>109</v>
      </c>
      <c r="P288">
        <f t="shared" si="13"/>
        <v>121.28</v>
      </c>
      <c r="Q288" s="11" t="s">
        <v>8308</v>
      </c>
      <c r="R288" s="11" t="s">
        <v>8313</v>
      </c>
      <c r="S288" s="14">
        <f t="shared" si="14"/>
        <v>41313.816249999996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2"/>
        <v>176</v>
      </c>
      <c r="P289">
        <f t="shared" si="13"/>
        <v>91.19</v>
      </c>
      <c r="Q289" s="11" t="s">
        <v>8308</v>
      </c>
      <c r="R289" s="11" t="s">
        <v>8313</v>
      </c>
      <c r="S289" s="14">
        <f t="shared" si="14"/>
        <v>41184.277986111112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2"/>
        <v>103</v>
      </c>
      <c r="P290">
        <f t="shared" si="13"/>
        <v>115.45</v>
      </c>
      <c r="Q290" s="11" t="s">
        <v>8308</v>
      </c>
      <c r="R290" s="11" t="s">
        <v>8313</v>
      </c>
      <c r="S290" s="14">
        <f t="shared" si="14"/>
        <v>41051.168900462959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2"/>
        <v>105</v>
      </c>
      <c r="P291">
        <f t="shared" si="13"/>
        <v>67.77</v>
      </c>
      <c r="Q291" s="11" t="s">
        <v>8308</v>
      </c>
      <c r="R291" s="11" t="s">
        <v>8313</v>
      </c>
      <c r="S291" s="14">
        <f t="shared" si="14"/>
        <v>41550.456412037034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2"/>
        <v>107</v>
      </c>
      <c r="P292">
        <f t="shared" si="13"/>
        <v>28.58</v>
      </c>
      <c r="Q292" s="11" t="s">
        <v>8308</v>
      </c>
      <c r="R292" s="11" t="s">
        <v>8313</v>
      </c>
      <c r="S292" s="14">
        <f t="shared" si="14"/>
        <v>40526.36917824074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2"/>
        <v>120</v>
      </c>
      <c r="P293">
        <f t="shared" si="13"/>
        <v>46.88</v>
      </c>
      <c r="Q293" s="11" t="s">
        <v>8308</v>
      </c>
      <c r="R293" s="11" t="s">
        <v>8313</v>
      </c>
      <c r="S293" s="14">
        <f t="shared" si="14"/>
        <v>41376.769050925926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2"/>
        <v>102</v>
      </c>
      <c r="P294">
        <f t="shared" si="13"/>
        <v>154.41999999999999</v>
      </c>
      <c r="Q294" s="11" t="s">
        <v>8308</v>
      </c>
      <c r="R294" s="11" t="s">
        <v>8313</v>
      </c>
      <c r="S294" s="14">
        <f t="shared" si="14"/>
        <v>40812.803229166668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2"/>
        <v>101</v>
      </c>
      <c r="P295">
        <f t="shared" si="13"/>
        <v>201.22</v>
      </c>
      <c r="Q295" s="11" t="s">
        <v>8308</v>
      </c>
      <c r="R295" s="11" t="s">
        <v>8313</v>
      </c>
      <c r="S295" s="14">
        <f t="shared" si="14"/>
        <v>41719.667986111112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2"/>
        <v>100</v>
      </c>
      <c r="P296">
        <f t="shared" si="13"/>
        <v>100</v>
      </c>
      <c r="Q296" s="11" t="s">
        <v>8308</v>
      </c>
      <c r="R296" s="11" t="s">
        <v>8313</v>
      </c>
      <c r="S296" s="14">
        <f t="shared" si="14"/>
        <v>40343.084421296298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2"/>
        <v>133</v>
      </c>
      <c r="P297">
        <f t="shared" si="13"/>
        <v>100.08</v>
      </c>
      <c r="Q297" s="11" t="s">
        <v>8308</v>
      </c>
      <c r="R297" s="11" t="s">
        <v>8313</v>
      </c>
      <c r="S297" s="14">
        <f t="shared" si="14"/>
        <v>41519.004733796297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2"/>
        <v>119</v>
      </c>
      <c r="P298">
        <f t="shared" si="13"/>
        <v>230.09</v>
      </c>
      <c r="Q298" s="11" t="s">
        <v>8308</v>
      </c>
      <c r="R298" s="11" t="s">
        <v>8313</v>
      </c>
      <c r="S298" s="14">
        <f t="shared" si="14"/>
        <v>41134.475497685184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2"/>
        <v>101</v>
      </c>
      <c r="P299">
        <f t="shared" si="13"/>
        <v>141.75</v>
      </c>
      <c r="Q299" s="11" t="s">
        <v>8308</v>
      </c>
      <c r="R299" s="11" t="s">
        <v>8313</v>
      </c>
      <c r="S299" s="14">
        <f t="shared" si="14"/>
        <v>42089.72802083334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2"/>
        <v>109</v>
      </c>
      <c r="P300">
        <f t="shared" si="13"/>
        <v>56.34</v>
      </c>
      <c r="Q300" s="11" t="s">
        <v>8308</v>
      </c>
      <c r="R300" s="11" t="s">
        <v>8313</v>
      </c>
      <c r="S300" s="14">
        <f t="shared" si="14"/>
        <v>41709.463518518518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2"/>
        <v>179</v>
      </c>
      <c r="P301">
        <f t="shared" si="13"/>
        <v>73.34</v>
      </c>
      <c r="Q301" s="11" t="s">
        <v>8308</v>
      </c>
      <c r="R301" s="11" t="s">
        <v>8313</v>
      </c>
      <c r="S301" s="14">
        <f t="shared" si="14"/>
        <v>40469.225231481483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2"/>
        <v>102</v>
      </c>
      <c r="P302">
        <f t="shared" si="13"/>
        <v>85.34</v>
      </c>
      <c r="Q302" s="11" t="s">
        <v>8308</v>
      </c>
      <c r="R302" s="11" t="s">
        <v>8313</v>
      </c>
      <c r="S302" s="14">
        <f t="shared" si="14"/>
        <v>40626.959930555553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2"/>
        <v>119</v>
      </c>
      <c r="P303">
        <f t="shared" si="13"/>
        <v>61.5</v>
      </c>
      <c r="Q303" s="11" t="s">
        <v>8308</v>
      </c>
      <c r="R303" s="11" t="s">
        <v>8313</v>
      </c>
      <c r="S303" s="14">
        <f t="shared" si="14"/>
        <v>41312.737673611111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2"/>
        <v>100</v>
      </c>
      <c r="P304">
        <f t="shared" si="13"/>
        <v>93.02</v>
      </c>
      <c r="Q304" s="11" t="s">
        <v>8308</v>
      </c>
      <c r="R304" s="11" t="s">
        <v>8313</v>
      </c>
      <c r="S304" s="14">
        <f t="shared" si="14"/>
        <v>40933.856921296298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2"/>
        <v>137</v>
      </c>
      <c r="P305">
        <f t="shared" si="13"/>
        <v>50.29</v>
      </c>
      <c r="Q305" s="11" t="s">
        <v>8308</v>
      </c>
      <c r="R305" s="11" t="s">
        <v>8313</v>
      </c>
      <c r="S305" s="14">
        <f t="shared" si="14"/>
        <v>41032.071134259262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2"/>
        <v>232</v>
      </c>
      <c r="P306">
        <f t="shared" si="13"/>
        <v>106.43</v>
      </c>
      <c r="Q306" s="11" t="s">
        <v>8308</v>
      </c>
      <c r="R306" s="11" t="s">
        <v>8313</v>
      </c>
      <c r="S306" s="14">
        <f t="shared" si="14"/>
        <v>41114.094872685186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2"/>
        <v>130</v>
      </c>
      <c r="P307">
        <f t="shared" si="13"/>
        <v>51.72</v>
      </c>
      <c r="Q307" s="11" t="s">
        <v>8308</v>
      </c>
      <c r="R307" s="11" t="s">
        <v>8313</v>
      </c>
      <c r="S307" s="14">
        <f t="shared" si="14"/>
        <v>40948.630196759259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2"/>
        <v>293</v>
      </c>
      <c r="P308">
        <f t="shared" si="13"/>
        <v>36.61</v>
      </c>
      <c r="Q308" s="11" t="s">
        <v>8308</v>
      </c>
      <c r="R308" s="11" t="s">
        <v>8313</v>
      </c>
      <c r="S308" s="14">
        <f t="shared" si="14"/>
        <v>41333.837187500001</v>
      </c>
    </row>
    <row r="309" spans="1:19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2"/>
        <v>111</v>
      </c>
      <c r="P309">
        <f t="shared" si="13"/>
        <v>42.52</v>
      </c>
      <c r="Q309" s="11" t="s">
        <v>8308</v>
      </c>
      <c r="R309" s="11" t="s">
        <v>8313</v>
      </c>
      <c r="S309" s="14">
        <f t="shared" si="14"/>
        <v>41282.944456018515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2"/>
        <v>106</v>
      </c>
      <c r="P310">
        <f t="shared" si="13"/>
        <v>62.71</v>
      </c>
      <c r="Q310" s="11" t="s">
        <v>8308</v>
      </c>
      <c r="R310" s="11" t="s">
        <v>8313</v>
      </c>
      <c r="S310" s="14">
        <f t="shared" si="14"/>
        <v>40567.694560185184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2"/>
        <v>119</v>
      </c>
      <c r="P311">
        <f t="shared" si="13"/>
        <v>89.96</v>
      </c>
      <c r="Q311" s="11" t="s">
        <v>8308</v>
      </c>
      <c r="R311" s="11" t="s">
        <v>8313</v>
      </c>
      <c r="S311" s="14">
        <f t="shared" si="14"/>
        <v>41134.751550925925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2"/>
        <v>104</v>
      </c>
      <c r="P312">
        <f t="shared" si="13"/>
        <v>28.92</v>
      </c>
      <c r="Q312" s="11" t="s">
        <v>8308</v>
      </c>
      <c r="R312" s="11" t="s">
        <v>8313</v>
      </c>
      <c r="S312" s="14">
        <f t="shared" si="14"/>
        <v>40821.183136574073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2"/>
        <v>104</v>
      </c>
      <c r="P313">
        <f t="shared" si="13"/>
        <v>138.80000000000001</v>
      </c>
      <c r="Q313" s="11" t="s">
        <v>8308</v>
      </c>
      <c r="R313" s="11" t="s">
        <v>8313</v>
      </c>
      <c r="S313" s="14">
        <f t="shared" si="14"/>
        <v>40868.219814814816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2"/>
        <v>112</v>
      </c>
      <c r="P314">
        <f t="shared" si="13"/>
        <v>61.3</v>
      </c>
      <c r="Q314" s="11" t="s">
        <v>8308</v>
      </c>
      <c r="R314" s="11" t="s">
        <v>8313</v>
      </c>
      <c r="S314" s="14">
        <f t="shared" si="14"/>
        <v>41348.877685185187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2"/>
        <v>105</v>
      </c>
      <c r="P315">
        <f t="shared" si="13"/>
        <v>80.2</v>
      </c>
      <c r="Q315" s="11" t="s">
        <v>8308</v>
      </c>
      <c r="R315" s="11" t="s">
        <v>8313</v>
      </c>
      <c r="S315" s="14">
        <f t="shared" si="14"/>
        <v>40357.227939814817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2"/>
        <v>385</v>
      </c>
      <c r="P316">
        <f t="shared" si="13"/>
        <v>32.1</v>
      </c>
      <c r="Q316" s="11" t="s">
        <v>8308</v>
      </c>
      <c r="R316" s="11" t="s">
        <v>8313</v>
      </c>
      <c r="S316" s="14">
        <f t="shared" si="14"/>
        <v>41304.833194444444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2"/>
        <v>101</v>
      </c>
      <c r="P317">
        <f t="shared" si="13"/>
        <v>200.89</v>
      </c>
      <c r="Q317" s="11" t="s">
        <v>8308</v>
      </c>
      <c r="R317" s="11" t="s">
        <v>8313</v>
      </c>
      <c r="S317" s="14">
        <f t="shared" si="14"/>
        <v>41113.77238425926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2"/>
        <v>114</v>
      </c>
      <c r="P318">
        <f t="shared" si="13"/>
        <v>108.01</v>
      </c>
      <c r="Q318" s="11" t="s">
        <v>8308</v>
      </c>
      <c r="R318" s="11" t="s">
        <v>8313</v>
      </c>
      <c r="S318" s="14">
        <f t="shared" si="14"/>
        <v>41950.923576388886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2"/>
        <v>101</v>
      </c>
      <c r="P319">
        <f t="shared" si="13"/>
        <v>95.7</v>
      </c>
      <c r="Q319" s="11" t="s">
        <v>8308</v>
      </c>
      <c r="R319" s="11" t="s">
        <v>8313</v>
      </c>
      <c r="S319" s="14">
        <f t="shared" si="14"/>
        <v>41589.676886574074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2"/>
        <v>283</v>
      </c>
      <c r="P320">
        <f t="shared" si="13"/>
        <v>49.88</v>
      </c>
      <c r="Q320" s="11" t="s">
        <v>8308</v>
      </c>
      <c r="R320" s="11" t="s">
        <v>8313</v>
      </c>
      <c r="S320" s="14">
        <f t="shared" si="14"/>
        <v>41330.038784722223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2"/>
        <v>113</v>
      </c>
      <c r="P321">
        <f t="shared" si="13"/>
        <v>110.47</v>
      </c>
      <c r="Q321" s="11" t="s">
        <v>8308</v>
      </c>
      <c r="R321" s="11" t="s">
        <v>8313</v>
      </c>
      <c r="S321" s="14">
        <f t="shared" si="14"/>
        <v>40123.83829861111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2"/>
        <v>107</v>
      </c>
      <c r="P322">
        <f t="shared" si="13"/>
        <v>134.91</v>
      </c>
      <c r="Q322" s="11" t="s">
        <v>8308</v>
      </c>
      <c r="R322" s="11" t="s">
        <v>8313</v>
      </c>
      <c r="S322" s="14">
        <f t="shared" si="14"/>
        <v>42331.551307870366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5">ROUND(E323/D323*100,0)</f>
        <v>103</v>
      </c>
      <c r="P323">
        <f t="shared" ref="P323:P386" si="16">ROUND(E323/L323,2)</f>
        <v>106.62</v>
      </c>
      <c r="Q323" s="11" t="s">
        <v>8308</v>
      </c>
      <c r="R323" s="11" t="s">
        <v>8313</v>
      </c>
      <c r="S323" s="14">
        <f t="shared" ref="S323:S386" si="17">(((J323/60)/60)/24)+DATE(1970,1,1)</f>
        <v>42647.446597222224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5"/>
        <v>108</v>
      </c>
      <c r="P324">
        <f t="shared" si="16"/>
        <v>145.04</v>
      </c>
      <c r="Q324" s="11" t="s">
        <v>8308</v>
      </c>
      <c r="R324" s="11" t="s">
        <v>8313</v>
      </c>
      <c r="S324" s="14">
        <f t="shared" si="17"/>
        <v>42473.57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5"/>
        <v>123</v>
      </c>
      <c r="P325">
        <f t="shared" si="16"/>
        <v>114.59</v>
      </c>
      <c r="Q325" s="11" t="s">
        <v>8308</v>
      </c>
      <c r="R325" s="11" t="s">
        <v>8313</v>
      </c>
      <c r="S325" s="14">
        <f t="shared" si="17"/>
        <v>42697.32136574074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5"/>
        <v>102</v>
      </c>
      <c r="P326">
        <f t="shared" si="16"/>
        <v>105.32</v>
      </c>
      <c r="Q326" s="11" t="s">
        <v>8308</v>
      </c>
      <c r="R326" s="11" t="s">
        <v>8313</v>
      </c>
      <c r="S326" s="14">
        <f t="shared" si="17"/>
        <v>42184.626250000001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5"/>
        <v>104</v>
      </c>
      <c r="P327">
        <f t="shared" si="16"/>
        <v>70.92</v>
      </c>
      <c r="Q327" s="11" t="s">
        <v>8308</v>
      </c>
      <c r="R327" s="11" t="s">
        <v>8313</v>
      </c>
      <c r="S327" s="14">
        <f t="shared" si="17"/>
        <v>42689.187881944439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5"/>
        <v>113</v>
      </c>
      <c r="P328">
        <f t="shared" si="16"/>
        <v>147.16999999999999</v>
      </c>
      <c r="Q328" s="11" t="s">
        <v>8308</v>
      </c>
      <c r="R328" s="11" t="s">
        <v>8313</v>
      </c>
      <c r="S328" s="14">
        <f t="shared" si="17"/>
        <v>42775.314884259264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5"/>
        <v>136</v>
      </c>
      <c r="P329">
        <f t="shared" si="16"/>
        <v>160.47</v>
      </c>
      <c r="Q329" s="11" t="s">
        <v>8308</v>
      </c>
      <c r="R329" s="11" t="s">
        <v>8313</v>
      </c>
      <c r="S329" s="14">
        <f t="shared" si="17"/>
        <v>42058.235289351855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5"/>
        <v>104</v>
      </c>
      <c r="P330">
        <f t="shared" si="16"/>
        <v>156.05000000000001</v>
      </c>
      <c r="Q330" s="11" t="s">
        <v>8308</v>
      </c>
      <c r="R330" s="11" t="s">
        <v>8313</v>
      </c>
      <c r="S330" s="14">
        <f t="shared" si="17"/>
        <v>42278.946620370371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5"/>
        <v>106</v>
      </c>
      <c r="P331">
        <f t="shared" si="16"/>
        <v>63.17</v>
      </c>
      <c r="Q331" s="11" t="s">
        <v>8308</v>
      </c>
      <c r="R331" s="11" t="s">
        <v>8313</v>
      </c>
      <c r="S331" s="14">
        <f t="shared" si="17"/>
        <v>42291.46674768519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5"/>
        <v>102</v>
      </c>
      <c r="P332">
        <f t="shared" si="16"/>
        <v>104.82</v>
      </c>
      <c r="Q332" s="11" t="s">
        <v>8308</v>
      </c>
      <c r="R332" s="11" t="s">
        <v>8313</v>
      </c>
      <c r="S332" s="14">
        <f t="shared" si="17"/>
        <v>41379.515775462962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5"/>
        <v>107</v>
      </c>
      <c r="P333">
        <f t="shared" si="16"/>
        <v>97.36</v>
      </c>
      <c r="Q333" s="11" t="s">
        <v>8308</v>
      </c>
      <c r="R333" s="11" t="s">
        <v>8313</v>
      </c>
      <c r="S333" s="14">
        <f t="shared" si="17"/>
        <v>42507.581412037034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5"/>
        <v>113</v>
      </c>
      <c r="P334">
        <f t="shared" si="16"/>
        <v>203.63</v>
      </c>
      <c r="Q334" s="11" t="s">
        <v>8308</v>
      </c>
      <c r="R334" s="11" t="s">
        <v>8313</v>
      </c>
      <c r="S334" s="14">
        <f t="shared" si="17"/>
        <v>42263.680289351847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5"/>
        <v>125</v>
      </c>
      <c r="P335">
        <f t="shared" si="16"/>
        <v>188.31</v>
      </c>
      <c r="Q335" s="11" t="s">
        <v>8308</v>
      </c>
      <c r="R335" s="11" t="s">
        <v>8313</v>
      </c>
      <c r="S335" s="14">
        <f t="shared" si="17"/>
        <v>42437.636469907404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5"/>
        <v>101</v>
      </c>
      <c r="P336">
        <f t="shared" si="16"/>
        <v>146.65</v>
      </c>
      <c r="Q336" s="11" t="s">
        <v>8308</v>
      </c>
      <c r="R336" s="11" t="s">
        <v>8313</v>
      </c>
      <c r="S336" s="14">
        <f t="shared" si="17"/>
        <v>42101.682372685187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5"/>
        <v>103</v>
      </c>
      <c r="P337">
        <f t="shared" si="16"/>
        <v>109.19</v>
      </c>
      <c r="Q337" s="11" t="s">
        <v>8308</v>
      </c>
      <c r="R337" s="11" t="s">
        <v>8313</v>
      </c>
      <c r="S337" s="14">
        <f t="shared" si="17"/>
        <v>42101.737442129626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5"/>
        <v>117</v>
      </c>
      <c r="P338">
        <f t="shared" si="16"/>
        <v>59.25</v>
      </c>
      <c r="Q338" s="11" t="s">
        <v>8308</v>
      </c>
      <c r="R338" s="11" t="s">
        <v>8313</v>
      </c>
      <c r="S338" s="14">
        <f t="shared" si="17"/>
        <v>42291.596273148149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5"/>
        <v>101</v>
      </c>
      <c r="P339">
        <f t="shared" si="16"/>
        <v>97.9</v>
      </c>
      <c r="Q339" s="11" t="s">
        <v>8308</v>
      </c>
      <c r="R339" s="11" t="s">
        <v>8313</v>
      </c>
      <c r="S339" s="14">
        <f t="shared" si="17"/>
        <v>42047.128564814819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5"/>
        <v>110</v>
      </c>
      <c r="P340">
        <f t="shared" si="16"/>
        <v>70</v>
      </c>
      <c r="Q340" s="11" t="s">
        <v>8308</v>
      </c>
      <c r="R340" s="11" t="s">
        <v>8313</v>
      </c>
      <c r="S340" s="14">
        <f t="shared" si="17"/>
        <v>42559.755671296298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5"/>
        <v>108</v>
      </c>
      <c r="P341">
        <f t="shared" si="16"/>
        <v>72.87</v>
      </c>
      <c r="Q341" s="11" t="s">
        <v>8308</v>
      </c>
      <c r="R341" s="11" t="s">
        <v>8313</v>
      </c>
      <c r="S341" s="14">
        <f t="shared" si="17"/>
        <v>42093.760046296295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5"/>
        <v>125</v>
      </c>
      <c r="P342">
        <f t="shared" si="16"/>
        <v>146.35</v>
      </c>
      <c r="Q342" s="11" t="s">
        <v>8308</v>
      </c>
      <c r="R342" s="11" t="s">
        <v>8313</v>
      </c>
      <c r="S342" s="14">
        <f t="shared" si="17"/>
        <v>42772.669062500005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5"/>
        <v>107</v>
      </c>
      <c r="P343">
        <f t="shared" si="16"/>
        <v>67.91</v>
      </c>
      <c r="Q343" s="11" t="s">
        <v>8308</v>
      </c>
      <c r="R343" s="11" t="s">
        <v>8313</v>
      </c>
      <c r="S343" s="14">
        <f t="shared" si="17"/>
        <v>41894.879606481481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5"/>
        <v>100</v>
      </c>
      <c r="P344">
        <f t="shared" si="16"/>
        <v>169.85</v>
      </c>
      <c r="Q344" s="11" t="s">
        <v>8308</v>
      </c>
      <c r="R344" s="11" t="s">
        <v>8313</v>
      </c>
      <c r="S344" s="14">
        <f t="shared" si="17"/>
        <v>42459.780844907407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5"/>
        <v>102</v>
      </c>
      <c r="P345">
        <f t="shared" si="16"/>
        <v>58.41</v>
      </c>
      <c r="Q345" s="11" t="s">
        <v>8308</v>
      </c>
      <c r="R345" s="11" t="s">
        <v>8313</v>
      </c>
      <c r="S345" s="14">
        <f t="shared" si="17"/>
        <v>41926.73778935185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5"/>
        <v>102</v>
      </c>
      <c r="P346">
        <f t="shared" si="16"/>
        <v>119.99</v>
      </c>
      <c r="Q346" s="11" t="s">
        <v>8308</v>
      </c>
      <c r="R346" s="11" t="s">
        <v>8313</v>
      </c>
      <c r="S346" s="14">
        <f t="shared" si="17"/>
        <v>42111.970995370371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5"/>
        <v>123</v>
      </c>
      <c r="P347">
        <f t="shared" si="16"/>
        <v>99.86</v>
      </c>
      <c r="Q347" s="11" t="s">
        <v>8308</v>
      </c>
      <c r="R347" s="11" t="s">
        <v>8313</v>
      </c>
      <c r="S347" s="14">
        <f t="shared" si="17"/>
        <v>42114.944328703699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5"/>
        <v>170</v>
      </c>
      <c r="P348">
        <f t="shared" si="16"/>
        <v>90.58</v>
      </c>
      <c r="Q348" s="11" t="s">
        <v>8308</v>
      </c>
      <c r="R348" s="11" t="s">
        <v>8313</v>
      </c>
      <c r="S348" s="14">
        <f t="shared" si="17"/>
        <v>42261.500243055561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5"/>
        <v>112</v>
      </c>
      <c r="P349">
        <f t="shared" si="16"/>
        <v>117.77</v>
      </c>
      <c r="Q349" s="11" t="s">
        <v>8308</v>
      </c>
      <c r="R349" s="11" t="s">
        <v>8313</v>
      </c>
      <c r="S349" s="14">
        <f t="shared" si="17"/>
        <v>42292.495474537034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5"/>
        <v>103</v>
      </c>
      <c r="P350">
        <f t="shared" si="16"/>
        <v>86.55</v>
      </c>
      <c r="Q350" s="11" t="s">
        <v>8308</v>
      </c>
      <c r="R350" s="11" t="s">
        <v>8313</v>
      </c>
      <c r="S350" s="14">
        <f t="shared" si="17"/>
        <v>42207.58699074074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5"/>
        <v>107</v>
      </c>
      <c r="P351">
        <f t="shared" si="16"/>
        <v>71.900000000000006</v>
      </c>
      <c r="Q351" s="11" t="s">
        <v>8308</v>
      </c>
      <c r="R351" s="11" t="s">
        <v>8313</v>
      </c>
      <c r="S351" s="14">
        <f t="shared" si="17"/>
        <v>42760.498935185184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5"/>
        <v>115</v>
      </c>
      <c r="P352">
        <f t="shared" si="16"/>
        <v>129.82</v>
      </c>
      <c r="Q352" s="11" t="s">
        <v>8308</v>
      </c>
      <c r="R352" s="11" t="s">
        <v>8313</v>
      </c>
      <c r="S352" s="14">
        <f t="shared" si="17"/>
        <v>42586.066076388888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5"/>
        <v>127</v>
      </c>
      <c r="P353">
        <f t="shared" si="16"/>
        <v>44.91</v>
      </c>
      <c r="Q353" s="11" t="s">
        <v>8308</v>
      </c>
      <c r="R353" s="11" t="s">
        <v>8313</v>
      </c>
      <c r="S353" s="14">
        <f t="shared" si="17"/>
        <v>42427.964745370366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5"/>
        <v>117</v>
      </c>
      <c r="P354">
        <f t="shared" si="16"/>
        <v>40.76</v>
      </c>
      <c r="Q354" s="11" t="s">
        <v>8308</v>
      </c>
      <c r="R354" s="11" t="s">
        <v>8313</v>
      </c>
      <c r="S354" s="14">
        <f t="shared" si="17"/>
        <v>41890.167453703703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5"/>
        <v>109</v>
      </c>
      <c r="P355">
        <f t="shared" si="16"/>
        <v>103.52</v>
      </c>
      <c r="Q355" s="11" t="s">
        <v>8308</v>
      </c>
      <c r="R355" s="11" t="s">
        <v>8313</v>
      </c>
      <c r="S355" s="14">
        <f t="shared" si="17"/>
        <v>42297.791886574079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5"/>
        <v>104</v>
      </c>
      <c r="P356">
        <f t="shared" si="16"/>
        <v>125.45</v>
      </c>
      <c r="Q356" s="11" t="s">
        <v>8308</v>
      </c>
      <c r="R356" s="11" t="s">
        <v>8313</v>
      </c>
      <c r="S356" s="14">
        <f t="shared" si="17"/>
        <v>42438.827789351853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5"/>
        <v>116</v>
      </c>
      <c r="P357">
        <f t="shared" si="16"/>
        <v>246.61</v>
      </c>
      <c r="Q357" s="11" t="s">
        <v>8308</v>
      </c>
      <c r="R357" s="11" t="s">
        <v>8313</v>
      </c>
      <c r="S357" s="14">
        <f t="shared" si="17"/>
        <v>41943.293912037036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5"/>
        <v>103</v>
      </c>
      <c r="P358">
        <f t="shared" si="16"/>
        <v>79.400000000000006</v>
      </c>
      <c r="Q358" s="11" t="s">
        <v>8308</v>
      </c>
      <c r="R358" s="11" t="s">
        <v>8313</v>
      </c>
      <c r="S358" s="14">
        <f t="shared" si="17"/>
        <v>42415.803159722222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5"/>
        <v>174</v>
      </c>
      <c r="P359">
        <f t="shared" si="16"/>
        <v>86.14</v>
      </c>
      <c r="Q359" s="11" t="s">
        <v>8308</v>
      </c>
      <c r="R359" s="11" t="s">
        <v>8313</v>
      </c>
      <c r="S359" s="14">
        <f t="shared" si="17"/>
        <v>42078.222187499996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5"/>
        <v>103</v>
      </c>
      <c r="P360">
        <f t="shared" si="16"/>
        <v>193.05</v>
      </c>
      <c r="Q360" s="11" t="s">
        <v>8308</v>
      </c>
      <c r="R360" s="11" t="s">
        <v>8313</v>
      </c>
      <c r="S360" s="14">
        <f t="shared" si="17"/>
        <v>42507.860196759255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5"/>
        <v>105</v>
      </c>
      <c r="P361">
        <f t="shared" si="16"/>
        <v>84.02</v>
      </c>
      <c r="Q361" s="11" t="s">
        <v>8308</v>
      </c>
      <c r="R361" s="11" t="s">
        <v>8313</v>
      </c>
      <c r="S361" s="14">
        <f t="shared" si="17"/>
        <v>41935.070486111108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5"/>
        <v>101</v>
      </c>
      <c r="P362">
        <f t="shared" si="16"/>
        <v>139.83000000000001</v>
      </c>
      <c r="Q362" s="11" t="s">
        <v>8308</v>
      </c>
      <c r="R362" s="11" t="s">
        <v>8313</v>
      </c>
      <c r="S362" s="14">
        <f t="shared" si="17"/>
        <v>42163.897916666669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5"/>
        <v>111</v>
      </c>
      <c r="P363">
        <f t="shared" si="16"/>
        <v>109.82</v>
      </c>
      <c r="Q363" s="11" t="s">
        <v>8308</v>
      </c>
      <c r="R363" s="11" t="s">
        <v>8313</v>
      </c>
      <c r="S363" s="14">
        <f t="shared" si="17"/>
        <v>41936.001226851848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5"/>
        <v>124</v>
      </c>
      <c r="P364">
        <f t="shared" si="16"/>
        <v>139.53</v>
      </c>
      <c r="Q364" s="11" t="s">
        <v>8308</v>
      </c>
      <c r="R364" s="11" t="s">
        <v>8313</v>
      </c>
      <c r="S364" s="14">
        <f t="shared" si="17"/>
        <v>41837.210543981484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5"/>
        <v>101</v>
      </c>
      <c r="P365">
        <f t="shared" si="16"/>
        <v>347.85</v>
      </c>
      <c r="Q365" s="11" t="s">
        <v>8308</v>
      </c>
      <c r="R365" s="11" t="s">
        <v>8313</v>
      </c>
      <c r="S365" s="14">
        <f t="shared" si="17"/>
        <v>40255.744629629626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5"/>
        <v>110</v>
      </c>
      <c r="P366">
        <f t="shared" si="16"/>
        <v>68.239999999999995</v>
      </c>
      <c r="Q366" s="11" t="s">
        <v>8308</v>
      </c>
      <c r="R366" s="11" t="s">
        <v>8313</v>
      </c>
      <c r="S366" s="14">
        <f t="shared" si="17"/>
        <v>41780.859629629631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5"/>
        <v>104</v>
      </c>
      <c r="P367">
        <f t="shared" si="16"/>
        <v>239.94</v>
      </c>
      <c r="Q367" s="11" t="s">
        <v>8308</v>
      </c>
      <c r="R367" s="11" t="s">
        <v>8313</v>
      </c>
      <c r="S367" s="14">
        <f t="shared" si="17"/>
        <v>41668.606469907405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5"/>
        <v>101</v>
      </c>
      <c r="P368">
        <f t="shared" si="16"/>
        <v>287.31</v>
      </c>
      <c r="Q368" s="11" t="s">
        <v>8308</v>
      </c>
      <c r="R368" s="11" t="s">
        <v>8313</v>
      </c>
      <c r="S368" s="14">
        <f t="shared" si="17"/>
        <v>41019.793032407404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5"/>
        <v>103</v>
      </c>
      <c r="P369">
        <f t="shared" si="16"/>
        <v>86.85</v>
      </c>
      <c r="Q369" s="11" t="s">
        <v>8308</v>
      </c>
      <c r="R369" s="11" t="s">
        <v>8313</v>
      </c>
      <c r="S369" s="14">
        <f t="shared" si="17"/>
        <v>41355.577291666668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5"/>
        <v>104</v>
      </c>
      <c r="P370">
        <f t="shared" si="16"/>
        <v>81.849999999999994</v>
      </c>
      <c r="Q370" s="11" t="s">
        <v>8308</v>
      </c>
      <c r="R370" s="11" t="s">
        <v>8313</v>
      </c>
      <c r="S370" s="14">
        <f t="shared" si="17"/>
        <v>42043.605578703704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5"/>
        <v>110</v>
      </c>
      <c r="P371">
        <f t="shared" si="16"/>
        <v>42.87</v>
      </c>
      <c r="Q371" s="11" t="s">
        <v>8308</v>
      </c>
      <c r="R371" s="11" t="s">
        <v>8313</v>
      </c>
      <c r="S371" s="14">
        <f t="shared" si="17"/>
        <v>40893.551724537036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5"/>
        <v>122</v>
      </c>
      <c r="P372">
        <f t="shared" si="16"/>
        <v>709.42</v>
      </c>
      <c r="Q372" s="11" t="s">
        <v>8308</v>
      </c>
      <c r="R372" s="11" t="s">
        <v>8313</v>
      </c>
      <c r="S372" s="14">
        <f t="shared" si="17"/>
        <v>42711.795138888891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5"/>
        <v>114</v>
      </c>
      <c r="P373">
        <f t="shared" si="16"/>
        <v>161.26</v>
      </c>
      <c r="Q373" s="11" t="s">
        <v>8308</v>
      </c>
      <c r="R373" s="11" t="s">
        <v>8313</v>
      </c>
      <c r="S373" s="14">
        <f t="shared" si="17"/>
        <v>41261.767812500002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5"/>
        <v>125</v>
      </c>
      <c r="P374">
        <f t="shared" si="16"/>
        <v>41.78</v>
      </c>
      <c r="Q374" s="11" t="s">
        <v>8308</v>
      </c>
      <c r="R374" s="11" t="s">
        <v>8313</v>
      </c>
      <c r="S374" s="14">
        <f t="shared" si="17"/>
        <v>42425.576898148152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5"/>
        <v>107</v>
      </c>
      <c r="P375">
        <f t="shared" si="16"/>
        <v>89.89</v>
      </c>
      <c r="Q375" s="11" t="s">
        <v>8308</v>
      </c>
      <c r="R375" s="11" t="s">
        <v>8313</v>
      </c>
      <c r="S375" s="14">
        <f t="shared" si="17"/>
        <v>41078.91201388889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5"/>
        <v>131</v>
      </c>
      <c r="P376">
        <f t="shared" si="16"/>
        <v>45.05</v>
      </c>
      <c r="Q376" s="11" t="s">
        <v>8308</v>
      </c>
      <c r="R376" s="11" t="s">
        <v>8313</v>
      </c>
      <c r="S376" s="14">
        <f t="shared" si="17"/>
        <v>40757.889247685183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5"/>
        <v>120</v>
      </c>
      <c r="P377">
        <f t="shared" si="16"/>
        <v>42.86</v>
      </c>
      <c r="Q377" s="11" t="s">
        <v>8308</v>
      </c>
      <c r="R377" s="11" t="s">
        <v>8313</v>
      </c>
      <c r="S377" s="14">
        <f t="shared" si="17"/>
        <v>41657.985081018516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5"/>
        <v>106</v>
      </c>
      <c r="P378">
        <f t="shared" si="16"/>
        <v>54.08</v>
      </c>
      <c r="Q378" s="11" t="s">
        <v>8308</v>
      </c>
      <c r="R378" s="11" t="s">
        <v>8313</v>
      </c>
      <c r="S378" s="14">
        <f t="shared" si="17"/>
        <v>42576.452731481477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5"/>
        <v>114</v>
      </c>
      <c r="P379">
        <f t="shared" si="16"/>
        <v>103.22</v>
      </c>
      <c r="Q379" s="11" t="s">
        <v>8308</v>
      </c>
      <c r="R379" s="11" t="s">
        <v>8313</v>
      </c>
      <c r="S379" s="14">
        <f t="shared" si="17"/>
        <v>42292.250787037032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5"/>
        <v>112</v>
      </c>
      <c r="P380">
        <f t="shared" si="16"/>
        <v>40.4</v>
      </c>
      <c r="Q380" s="11" t="s">
        <v>8308</v>
      </c>
      <c r="R380" s="11" t="s">
        <v>8313</v>
      </c>
      <c r="S380" s="14">
        <f t="shared" si="17"/>
        <v>42370.571851851855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5"/>
        <v>116</v>
      </c>
      <c r="P381">
        <f t="shared" si="16"/>
        <v>116.86</v>
      </c>
      <c r="Q381" s="11" t="s">
        <v>8308</v>
      </c>
      <c r="R381" s="11" t="s">
        <v>8313</v>
      </c>
      <c r="S381" s="14">
        <f t="shared" si="17"/>
        <v>40987.688333333332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5"/>
        <v>142</v>
      </c>
      <c r="P382">
        <f t="shared" si="16"/>
        <v>115.51</v>
      </c>
      <c r="Q382" s="11" t="s">
        <v>8308</v>
      </c>
      <c r="R382" s="11" t="s">
        <v>8313</v>
      </c>
      <c r="S382" s="14">
        <f t="shared" si="17"/>
        <v>42367.719814814816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5"/>
        <v>105</v>
      </c>
      <c r="P383">
        <f t="shared" si="16"/>
        <v>104.31</v>
      </c>
      <c r="Q383" s="11" t="s">
        <v>8308</v>
      </c>
      <c r="R383" s="11" t="s">
        <v>8313</v>
      </c>
      <c r="S383" s="14">
        <f t="shared" si="17"/>
        <v>41085.698113425926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5"/>
        <v>256</v>
      </c>
      <c r="P384">
        <f t="shared" si="16"/>
        <v>69.77</v>
      </c>
      <c r="Q384" s="11" t="s">
        <v>8308</v>
      </c>
      <c r="R384" s="11" t="s">
        <v>8313</v>
      </c>
      <c r="S384" s="14">
        <f t="shared" si="17"/>
        <v>41144.709490740745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5"/>
        <v>207</v>
      </c>
      <c r="P385">
        <f t="shared" si="16"/>
        <v>43.02</v>
      </c>
      <c r="Q385" s="11" t="s">
        <v>8308</v>
      </c>
      <c r="R385" s="11" t="s">
        <v>8313</v>
      </c>
      <c r="S385" s="14">
        <f t="shared" si="17"/>
        <v>41755.117581018516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5"/>
        <v>112</v>
      </c>
      <c r="P386">
        <f t="shared" si="16"/>
        <v>58.54</v>
      </c>
      <c r="Q386" s="11" t="s">
        <v>8308</v>
      </c>
      <c r="R386" s="11" t="s">
        <v>8313</v>
      </c>
      <c r="S386" s="14">
        <f t="shared" si="17"/>
        <v>41980.781793981485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8">ROUND(E387/D387*100,0)</f>
        <v>106</v>
      </c>
      <c r="P387">
        <f t="shared" ref="P387:P450" si="19">ROUND(E387/L387,2)</f>
        <v>111.8</v>
      </c>
      <c r="Q387" s="11" t="s">
        <v>8308</v>
      </c>
      <c r="R387" s="11" t="s">
        <v>8313</v>
      </c>
      <c r="S387" s="14">
        <f t="shared" ref="S387:S450" si="20">(((J387/60)/60)/24)+DATE(1970,1,1)</f>
        <v>41934.584502314814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8"/>
        <v>100</v>
      </c>
      <c r="P388">
        <f t="shared" si="19"/>
        <v>46.23</v>
      </c>
      <c r="Q388" s="11" t="s">
        <v>8308</v>
      </c>
      <c r="R388" s="11" t="s">
        <v>8313</v>
      </c>
      <c r="S388" s="14">
        <f t="shared" si="20"/>
        <v>42211.951284722221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8"/>
        <v>214</v>
      </c>
      <c r="P389">
        <f t="shared" si="19"/>
        <v>144.69</v>
      </c>
      <c r="Q389" s="11" t="s">
        <v>8308</v>
      </c>
      <c r="R389" s="11" t="s">
        <v>8313</v>
      </c>
      <c r="S389" s="14">
        <f t="shared" si="20"/>
        <v>42200.67659722222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8"/>
        <v>126</v>
      </c>
      <c r="P390">
        <f t="shared" si="19"/>
        <v>88.85</v>
      </c>
      <c r="Q390" s="11" t="s">
        <v>8308</v>
      </c>
      <c r="R390" s="11" t="s">
        <v>8313</v>
      </c>
      <c r="S390" s="14">
        <f t="shared" si="20"/>
        <v>42549.076157407413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8"/>
        <v>182</v>
      </c>
      <c r="P391">
        <f t="shared" si="19"/>
        <v>81.75</v>
      </c>
      <c r="Q391" s="11" t="s">
        <v>8308</v>
      </c>
      <c r="R391" s="11" t="s">
        <v>8313</v>
      </c>
      <c r="S391" s="14">
        <f t="shared" si="20"/>
        <v>41674.063078703701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8"/>
        <v>100</v>
      </c>
      <c r="P392">
        <f t="shared" si="19"/>
        <v>71.430000000000007</v>
      </c>
      <c r="Q392" s="11" t="s">
        <v>8308</v>
      </c>
      <c r="R392" s="11" t="s">
        <v>8313</v>
      </c>
      <c r="S392" s="14">
        <f t="shared" si="20"/>
        <v>42112.036712962959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8"/>
        <v>101</v>
      </c>
      <c r="P393">
        <f t="shared" si="19"/>
        <v>104.26</v>
      </c>
      <c r="Q393" s="11" t="s">
        <v>8308</v>
      </c>
      <c r="R393" s="11" t="s">
        <v>8313</v>
      </c>
      <c r="S393" s="14">
        <f t="shared" si="20"/>
        <v>40865.042256944449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8"/>
        <v>101</v>
      </c>
      <c r="P394">
        <f t="shared" si="19"/>
        <v>90.62</v>
      </c>
      <c r="Q394" s="11" t="s">
        <v>8308</v>
      </c>
      <c r="R394" s="11" t="s">
        <v>8313</v>
      </c>
      <c r="S394" s="14">
        <f t="shared" si="20"/>
        <v>40763.717256944445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8"/>
        <v>110</v>
      </c>
      <c r="P395">
        <f t="shared" si="19"/>
        <v>157.33000000000001</v>
      </c>
      <c r="Q395" s="11" t="s">
        <v>8308</v>
      </c>
      <c r="R395" s="11" t="s">
        <v>8313</v>
      </c>
      <c r="S395" s="14">
        <f t="shared" si="20"/>
        <v>41526.708935185183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8"/>
        <v>112</v>
      </c>
      <c r="P396">
        <f t="shared" si="19"/>
        <v>105.18</v>
      </c>
      <c r="Q396" s="11" t="s">
        <v>8308</v>
      </c>
      <c r="R396" s="11" t="s">
        <v>8313</v>
      </c>
      <c r="S396" s="14">
        <f t="shared" si="20"/>
        <v>42417.818078703705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8"/>
        <v>108</v>
      </c>
      <c r="P397">
        <f t="shared" si="19"/>
        <v>58.72</v>
      </c>
      <c r="Q397" s="11" t="s">
        <v>8308</v>
      </c>
      <c r="R397" s="11" t="s">
        <v>8313</v>
      </c>
      <c r="S397" s="14">
        <f t="shared" si="20"/>
        <v>40990.909259259257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8"/>
        <v>107</v>
      </c>
      <c r="P398">
        <f t="shared" si="19"/>
        <v>81.63</v>
      </c>
      <c r="Q398" s="11" t="s">
        <v>8308</v>
      </c>
      <c r="R398" s="11" t="s">
        <v>8313</v>
      </c>
      <c r="S398" s="14">
        <f t="shared" si="20"/>
        <v>41082.564884259256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8"/>
        <v>104</v>
      </c>
      <c r="P399">
        <f t="shared" si="19"/>
        <v>56.46</v>
      </c>
      <c r="Q399" s="11" t="s">
        <v>8308</v>
      </c>
      <c r="R399" s="11" t="s">
        <v>8313</v>
      </c>
      <c r="S399" s="14">
        <f t="shared" si="20"/>
        <v>40379.776435185187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8"/>
        <v>125</v>
      </c>
      <c r="P400">
        <f t="shared" si="19"/>
        <v>140.1</v>
      </c>
      <c r="Q400" s="11" t="s">
        <v>8308</v>
      </c>
      <c r="R400" s="11" t="s">
        <v>8313</v>
      </c>
      <c r="S400" s="14">
        <f t="shared" si="20"/>
        <v>42078.793124999997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8"/>
        <v>107</v>
      </c>
      <c r="P401">
        <f t="shared" si="19"/>
        <v>224.85</v>
      </c>
      <c r="Q401" s="11" t="s">
        <v>8308</v>
      </c>
      <c r="R401" s="11" t="s">
        <v>8313</v>
      </c>
      <c r="S401" s="14">
        <f t="shared" si="20"/>
        <v>42687.875775462962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8"/>
        <v>112</v>
      </c>
      <c r="P402">
        <f t="shared" si="19"/>
        <v>181.13</v>
      </c>
      <c r="Q402" s="11" t="s">
        <v>8308</v>
      </c>
      <c r="R402" s="11" t="s">
        <v>8313</v>
      </c>
      <c r="S402" s="14">
        <f t="shared" si="20"/>
        <v>41745.635960648149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8"/>
        <v>104</v>
      </c>
      <c r="P403">
        <f t="shared" si="19"/>
        <v>711.04</v>
      </c>
      <c r="Q403" s="11" t="s">
        <v>8308</v>
      </c>
      <c r="R403" s="11" t="s">
        <v>8313</v>
      </c>
      <c r="S403" s="14">
        <f t="shared" si="20"/>
        <v>40732.842245370368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8"/>
        <v>142</v>
      </c>
      <c r="P404">
        <f t="shared" si="19"/>
        <v>65.88</v>
      </c>
      <c r="Q404" s="11" t="s">
        <v>8308</v>
      </c>
      <c r="R404" s="11" t="s">
        <v>8313</v>
      </c>
      <c r="S404" s="14">
        <f t="shared" si="20"/>
        <v>42292.539548611108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8"/>
        <v>105</v>
      </c>
      <c r="P405">
        <f t="shared" si="19"/>
        <v>75.19</v>
      </c>
      <c r="Q405" s="11" t="s">
        <v>8308</v>
      </c>
      <c r="R405" s="11" t="s">
        <v>8313</v>
      </c>
      <c r="S405" s="14">
        <f t="shared" si="20"/>
        <v>40718.310659722221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8"/>
        <v>103</v>
      </c>
      <c r="P406">
        <f t="shared" si="19"/>
        <v>133.13999999999999</v>
      </c>
      <c r="Q406" s="11" t="s">
        <v>8308</v>
      </c>
      <c r="R406" s="11" t="s">
        <v>8313</v>
      </c>
      <c r="S406" s="14">
        <f t="shared" si="20"/>
        <v>41646.628032407411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8"/>
        <v>108</v>
      </c>
      <c r="P407">
        <f t="shared" si="19"/>
        <v>55.2</v>
      </c>
      <c r="Q407" s="11" t="s">
        <v>8308</v>
      </c>
      <c r="R407" s="11" t="s">
        <v>8313</v>
      </c>
      <c r="S407" s="14">
        <f t="shared" si="20"/>
        <v>41674.08494212963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8"/>
        <v>108</v>
      </c>
      <c r="P408">
        <f t="shared" si="19"/>
        <v>86.16</v>
      </c>
      <c r="Q408" s="11" t="s">
        <v>8308</v>
      </c>
      <c r="R408" s="11" t="s">
        <v>8313</v>
      </c>
      <c r="S408" s="14">
        <f t="shared" si="20"/>
        <v>40638.162465277775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8"/>
        <v>102</v>
      </c>
      <c r="P409">
        <f t="shared" si="19"/>
        <v>92.32</v>
      </c>
      <c r="Q409" s="11" t="s">
        <v>8308</v>
      </c>
      <c r="R409" s="11" t="s">
        <v>8313</v>
      </c>
      <c r="S409" s="14">
        <f t="shared" si="20"/>
        <v>40806.870949074073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8"/>
        <v>101</v>
      </c>
      <c r="P410">
        <f t="shared" si="19"/>
        <v>160.16</v>
      </c>
      <c r="Q410" s="11" t="s">
        <v>8308</v>
      </c>
      <c r="R410" s="11" t="s">
        <v>8313</v>
      </c>
      <c r="S410" s="14">
        <f t="shared" si="20"/>
        <v>41543.735995370371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8"/>
        <v>137</v>
      </c>
      <c r="P411">
        <f t="shared" si="19"/>
        <v>45.6</v>
      </c>
      <c r="Q411" s="11" t="s">
        <v>8308</v>
      </c>
      <c r="R411" s="11" t="s">
        <v>8313</v>
      </c>
      <c r="S411" s="14">
        <f t="shared" si="20"/>
        <v>42543.862777777773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8"/>
        <v>128</v>
      </c>
      <c r="P412">
        <f t="shared" si="19"/>
        <v>183.29</v>
      </c>
      <c r="Q412" s="11" t="s">
        <v>8308</v>
      </c>
      <c r="R412" s="11" t="s">
        <v>8313</v>
      </c>
      <c r="S412" s="14">
        <f t="shared" si="20"/>
        <v>42113.981446759266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8"/>
        <v>101</v>
      </c>
      <c r="P413">
        <f t="shared" si="19"/>
        <v>125.79</v>
      </c>
      <c r="Q413" s="11" t="s">
        <v>8308</v>
      </c>
      <c r="R413" s="11" t="s">
        <v>8313</v>
      </c>
      <c r="S413" s="14">
        <f t="shared" si="20"/>
        <v>41598.17597222222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8"/>
        <v>127</v>
      </c>
      <c r="P414">
        <f t="shared" si="19"/>
        <v>57.65</v>
      </c>
      <c r="Q414" s="11" t="s">
        <v>8308</v>
      </c>
      <c r="R414" s="11" t="s">
        <v>8313</v>
      </c>
      <c r="S414" s="14">
        <f t="shared" si="20"/>
        <v>41099.742800925924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8"/>
        <v>105</v>
      </c>
      <c r="P415">
        <f t="shared" si="19"/>
        <v>78.66</v>
      </c>
      <c r="Q415" s="11" t="s">
        <v>8308</v>
      </c>
      <c r="R415" s="11" t="s">
        <v>8313</v>
      </c>
      <c r="S415" s="14">
        <f t="shared" si="20"/>
        <v>41079.877442129626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8"/>
        <v>103</v>
      </c>
      <c r="P416">
        <f t="shared" si="19"/>
        <v>91.48</v>
      </c>
      <c r="Q416" s="11" t="s">
        <v>8308</v>
      </c>
      <c r="R416" s="11" t="s">
        <v>8313</v>
      </c>
      <c r="S416" s="14">
        <f t="shared" si="20"/>
        <v>41529.063252314816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8"/>
        <v>102</v>
      </c>
      <c r="P417">
        <f t="shared" si="19"/>
        <v>68.099999999999994</v>
      </c>
      <c r="Q417" s="11" t="s">
        <v>8308</v>
      </c>
      <c r="R417" s="11" t="s">
        <v>8313</v>
      </c>
      <c r="S417" s="14">
        <f t="shared" si="20"/>
        <v>41904.851875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8"/>
        <v>120</v>
      </c>
      <c r="P418">
        <f t="shared" si="19"/>
        <v>48.09</v>
      </c>
      <c r="Q418" s="11" t="s">
        <v>8308</v>
      </c>
      <c r="R418" s="11" t="s">
        <v>8313</v>
      </c>
      <c r="S418" s="14">
        <f t="shared" si="20"/>
        <v>41648.396192129629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8"/>
        <v>100</v>
      </c>
      <c r="P419">
        <f t="shared" si="19"/>
        <v>202.42</v>
      </c>
      <c r="Q419" s="11" t="s">
        <v>8308</v>
      </c>
      <c r="R419" s="11" t="s">
        <v>8313</v>
      </c>
      <c r="S419" s="14">
        <f t="shared" si="20"/>
        <v>41360.970601851855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8"/>
        <v>101</v>
      </c>
      <c r="P420">
        <f t="shared" si="19"/>
        <v>216.75</v>
      </c>
      <c r="Q420" s="11" t="s">
        <v>8308</v>
      </c>
      <c r="R420" s="11" t="s">
        <v>8313</v>
      </c>
      <c r="S420" s="14">
        <f t="shared" si="20"/>
        <v>42178.282372685186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8"/>
        <v>100</v>
      </c>
      <c r="P421">
        <f t="shared" si="19"/>
        <v>110.07</v>
      </c>
      <c r="Q421" s="11" t="s">
        <v>8308</v>
      </c>
      <c r="R421" s="11" t="s">
        <v>8313</v>
      </c>
      <c r="S421" s="14">
        <f t="shared" si="20"/>
        <v>41394.842442129629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8"/>
        <v>0</v>
      </c>
      <c r="P422">
        <f t="shared" si="19"/>
        <v>4.83</v>
      </c>
      <c r="Q422" s="11" t="s">
        <v>8308</v>
      </c>
      <c r="R422" s="11" t="s">
        <v>8314</v>
      </c>
      <c r="S422" s="14">
        <f t="shared" si="20"/>
        <v>41682.23646990741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8"/>
        <v>2</v>
      </c>
      <c r="P423">
        <f t="shared" si="19"/>
        <v>50.17</v>
      </c>
      <c r="Q423" s="11" t="s">
        <v>8308</v>
      </c>
      <c r="R423" s="11" t="s">
        <v>8314</v>
      </c>
      <c r="S423" s="14">
        <f t="shared" si="20"/>
        <v>42177.491388888884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8"/>
        <v>1</v>
      </c>
      <c r="P424">
        <f t="shared" si="19"/>
        <v>35.83</v>
      </c>
      <c r="Q424" s="11" t="s">
        <v>8308</v>
      </c>
      <c r="R424" s="11" t="s">
        <v>8314</v>
      </c>
      <c r="S424" s="14">
        <f t="shared" si="20"/>
        <v>41863.260381944441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8"/>
        <v>1</v>
      </c>
      <c r="P425">
        <f t="shared" si="19"/>
        <v>11.77</v>
      </c>
      <c r="Q425" s="11" t="s">
        <v>8308</v>
      </c>
      <c r="R425" s="11" t="s">
        <v>8314</v>
      </c>
      <c r="S425" s="14">
        <f t="shared" si="20"/>
        <v>41400.92627314815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8"/>
        <v>7</v>
      </c>
      <c r="P426">
        <f t="shared" si="19"/>
        <v>40.78</v>
      </c>
      <c r="Q426" s="11" t="s">
        <v>8308</v>
      </c>
      <c r="R426" s="11" t="s">
        <v>8314</v>
      </c>
      <c r="S426" s="14">
        <f t="shared" si="20"/>
        <v>40934.376145833332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8"/>
        <v>0</v>
      </c>
      <c r="P427">
        <f t="shared" si="19"/>
        <v>3</v>
      </c>
      <c r="Q427" s="11" t="s">
        <v>8308</v>
      </c>
      <c r="R427" s="11" t="s">
        <v>8314</v>
      </c>
      <c r="S427" s="14">
        <f t="shared" si="20"/>
        <v>42275.861157407402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8"/>
        <v>1</v>
      </c>
      <c r="P428">
        <f t="shared" si="19"/>
        <v>16.63</v>
      </c>
      <c r="Q428" s="11" t="s">
        <v>8308</v>
      </c>
      <c r="R428" s="11" t="s">
        <v>8314</v>
      </c>
      <c r="S428" s="14">
        <f t="shared" si="20"/>
        <v>42400.711967592593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8"/>
        <v>0</v>
      </c>
      <c r="P429" t="e">
        <f t="shared" si="19"/>
        <v>#DIV/0!</v>
      </c>
      <c r="Q429" s="11" t="s">
        <v>8308</v>
      </c>
      <c r="R429" s="11" t="s">
        <v>8314</v>
      </c>
      <c r="S429" s="14">
        <f t="shared" si="20"/>
        <v>42285.909027777772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8"/>
        <v>6</v>
      </c>
      <c r="P430">
        <f t="shared" si="19"/>
        <v>52</v>
      </c>
      <c r="Q430" s="11" t="s">
        <v>8308</v>
      </c>
      <c r="R430" s="11" t="s">
        <v>8314</v>
      </c>
      <c r="S430" s="14">
        <f t="shared" si="20"/>
        <v>41778.766724537039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8"/>
        <v>0</v>
      </c>
      <c r="P431" t="e">
        <f t="shared" si="19"/>
        <v>#DIV/0!</v>
      </c>
      <c r="Q431" s="11" t="s">
        <v>8308</v>
      </c>
      <c r="R431" s="11" t="s">
        <v>8314</v>
      </c>
      <c r="S431" s="14">
        <f t="shared" si="20"/>
        <v>40070.901412037041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8"/>
        <v>2</v>
      </c>
      <c r="P432">
        <f t="shared" si="19"/>
        <v>4.8</v>
      </c>
      <c r="Q432" s="11" t="s">
        <v>8308</v>
      </c>
      <c r="R432" s="11" t="s">
        <v>8314</v>
      </c>
      <c r="S432" s="14">
        <f t="shared" si="20"/>
        <v>41513.107256944444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8"/>
        <v>14</v>
      </c>
      <c r="P433">
        <f t="shared" si="19"/>
        <v>51.88</v>
      </c>
      <c r="Q433" s="11" t="s">
        <v>8308</v>
      </c>
      <c r="R433" s="11" t="s">
        <v>8314</v>
      </c>
      <c r="S433" s="14">
        <f t="shared" si="20"/>
        <v>42526.871331018512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8"/>
        <v>10</v>
      </c>
      <c r="P434">
        <f t="shared" si="19"/>
        <v>71.25</v>
      </c>
      <c r="Q434" s="11" t="s">
        <v>8308</v>
      </c>
      <c r="R434" s="11" t="s">
        <v>8314</v>
      </c>
      <c r="S434" s="14">
        <f t="shared" si="20"/>
        <v>42238.726631944446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8"/>
        <v>0</v>
      </c>
      <c r="P435" t="e">
        <f t="shared" si="19"/>
        <v>#DIV/0!</v>
      </c>
      <c r="Q435" s="11" t="s">
        <v>8308</v>
      </c>
      <c r="R435" s="11" t="s">
        <v>8314</v>
      </c>
      <c r="S435" s="14">
        <f t="shared" si="20"/>
        <v>42228.629884259266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8"/>
        <v>5</v>
      </c>
      <c r="P436">
        <f t="shared" si="19"/>
        <v>62.5</v>
      </c>
      <c r="Q436" s="11" t="s">
        <v>8308</v>
      </c>
      <c r="R436" s="11" t="s">
        <v>8314</v>
      </c>
      <c r="S436" s="14">
        <f t="shared" si="20"/>
        <v>41576.834513888891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8"/>
        <v>0</v>
      </c>
      <c r="P437">
        <f t="shared" si="19"/>
        <v>1</v>
      </c>
      <c r="Q437" s="11" t="s">
        <v>8308</v>
      </c>
      <c r="R437" s="11" t="s">
        <v>8314</v>
      </c>
      <c r="S437" s="14">
        <f t="shared" si="20"/>
        <v>41500.747453703705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8"/>
        <v>0</v>
      </c>
      <c r="P438" t="e">
        <f t="shared" si="19"/>
        <v>#DIV/0!</v>
      </c>
      <c r="Q438" s="11" t="s">
        <v>8308</v>
      </c>
      <c r="R438" s="11" t="s">
        <v>8314</v>
      </c>
      <c r="S438" s="14">
        <f t="shared" si="20"/>
        <v>41456.36241898148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8"/>
        <v>0</v>
      </c>
      <c r="P439" t="e">
        <f t="shared" si="19"/>
        <v>#DIV/0!</v>
      </c>
      <c r="Q439" s="11" t="s">
        <v>8308</v>
      </c>
      <c r="R439" s="11" t="s">
        <v>8314</v>
      </c>
      <c r="S439" s="14">
        <f t="shared" si="20"/>
        <v>42591.31858796296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8"/>
        <v>9</v>
      </c>
      <c r="P440">
        <f t="shared" si="19"/>
        <v>170.55</v>
      </c>
      <c r="Q440" s="11" t="s">
        <v>8308</v>
      </c>
      <c r="R440" s="11" t="s">
        <v>8314</v>
      </c>
      <c r="S440" s="14">
        <f t="shared" si="20"/>
        <v>42296.261087962965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8"/>
        <v>0</v>
      </c>
      <c r="P441" t="e">
        <f t="shared" si="19"/>
        <v>#DIV/0!</v>
      </c>
      <c r="Q441" s="11" t="s">
        <v>8308</v>
      </c>
      <c r="R441" s="11" t="s">
        <v>8314</v>
      </c>
      <c r="S441" s="14">
        <f t="shared" si="20"/>
        <v>41919.761782407404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8"/>
        <v>0</v>
      </c>
      <c r="P442">
        <f t="shared" si="19"/>
        <v>5</v>
      </c>
      <c r="Q442" s="11" t="s">
        <v>8308</v>
      </c>
      <c r="R442" s="11" t="s">
        <v>8314</v>
      </c>
      <c r="S442" s="14">
        <f t="shared" si="20"/>
        <v>42423.985567129625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8"/>
        <v>0</v>
      </c>
      <c r="P443" t="e">
        <f t="shared" si="19"/>
        <v>#DIV/0!</v>
      </c>
      <c r="Q443" s="11" t="s">
        <v>8308</v>
      </c>
      <c r="R443" s="11" t="s">
        <v>8314</v>
      </c>
      <c r="S443" s="14">
        <f t="shared" si="20"/>
        <v>41550.793935185182</v>
      </c>
    </row>
    <row r="444" spans="1:19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8"/>
        <v>39</v>
      </c>
      <c r="P444">
        <f t="shared" si="19"/>
        <v>393.59</v>
      </c>
      <c r="Q444" s="11" t="s">
        <v>8308</v>
      </c>
      <c r="R444" s="11" t="s">
        <v>8314</v>
      </c>
      <c r="S444" s="14">
        <f t="shared" si="20"/>
        <v>42024.888692129629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8"/>
        <v>0</v>
      </c>
      <c r="P445">
        <f t="shared" si="19"/>
        <v>5</v>
      </c>
      <c r="Q445" s="11" t="s">
        <v>8308</v>
      </c>
      <c r="R445" s="11" t="s">
        <v>8314</v>
      </c>
      <c r="S445" s="14">
        <f t="shared" si="20"/>
        <v>41650.015057870369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8"/>
        <v>5</v>
      </c>
      <c r="P446">
        <f t="shared" si="19"/>
        <v>50</v>
      </c>
      <c r="Q446" s="11" t="s">
        <v>8308</v>
      </c>
      <c r="R446" s="11" t="s">
        <v>8314</v>
      </c>
      <c r="S446" s="14">
        <f t="shared" si="20"/>
        <v>40894.906956018516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8"/>
        <v>0</v>
      </c>
      <c r="P447">
        <f t="shared" si="19"/>
        <v>1</v>
      </c>
      <c r="Q447" s="11" t="s">
        <v>8308</v>
      </c>
      <c r="R447" s="11" t="s">
        <v>8314</v>
      </c>
      <c r="S447" s="14">
        <f t="shared" si="20"/>
        <v>42130.335358796292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8"/>
        <v>7</v>
      </c>
      <c r="P448">
        <f t="shared" si="19"/>
        <v>47.88</v>
      </c>
      <c r="Q448" s="11" t="s">
        <v>8308</v>
      </c>
      <c r="R448" s="11" t="s">
        <v>8314</v>
      </c>
      <c r="S448" s="14">
        <f t="shared" si="20"/>
        <v>42037.083564814813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8"/>
        <v>0</v>
      </c>
      <c r="P449">
        <f t="shared" si="19"/>
        <v>5</v>
      </c>
      <c r="Q449" s="11" t="s">
        <v>8308</v>
      </c>
      <c r="R449" s="11" t="s">
        <v>8314</v>
      </c>
      <c r="S449" s="14">
        <f t="shared" si="20"/>
        <v>41331.555127314816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8"/>
        <v>3</v>
      </c>
      <c r="P450">
        <f t="shared" si="19"/>
        <v>20.5</v>
      </c>
      <c r="Q450" s="11" t="s">
        <v>8308</v>
      </c>
      <c r="R450" s="11" t="s">
        <v>8314</v>
      </c>
      <c r="S450" s="14">
        <f t="shared" si="20"/>
        <v>41753.758043981477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1">ROUND(E451/D451*100,0)</f>
        <v>2</v>
      </c>
      <c r="P451">
        <f t="shared" ref="P451:P514" si="22">ROUND(E451/L451,2)</f>
        <v>9</v>
      </c>
      <c r="Q451" s="11" t="s">
        <v>8308</v>
      </c>
      <c r="R451" s="11" t="s">
        <v>8314</v>
      </c>
      <c r="S451" s="14">
        <f t="shared" ref="S451:S514" si="23">(((J451/60)/60)/24)+DATE(1970,1,1)</f>
        <v>41534.568113425928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1"/>
        <v>1</v>
      </c>
      <c r="P452">
        <f t="shared" si="22"/>
        <v>56.57</v>
      </c>
      <c r="Q452" s="11" t="s">
        <v>8308</v>
      </c>
      <c r="R452" s="11" t="s">
        <v>8314</v>
      </c>
      <c r="S452" s="14">
        <f t="shared" si="23"/>
        <v>41654.946759259255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1"/>
        <v>0</v>
      </c>
      <c r="P453" t="e">
        <f t="shared" si="22"/>
        <v>#DIV/0!</v>
      </c>
      <c r="Q453" s="11" t="s">
        <v>8308</v>
      </c>
      <c r="R453" s="11" t="s">
        <v>8314</v>
      </c>
      <c r="S453" s="14">
        <f t="shared" si="23"/>
        <v>41634.715173611112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1"/>
        <v>64</v>
      </c>
      <c r="P454">
        <f t="shared" si="22"/>
        <v>40</v>
      </c>
      <c r="Q454" s="11" t="s">
        <v>8308</v>
      </c>
      <c r="R454" s="11" t="s">
        <v>8314</v>
      </c>
      <c r="S454" s="14">
        <f t="shared" si="23"/>
        <v>42107.703877314809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1"/>
        <v>0</v>
      </c>
      <c r="P455">
        <f t="shared" si="22"/>
        <v>13</v>
      </c>
      <c r="Q455" s="11" t="s">
        <v>8308</v>
      </c>
      <c r="R455" s="11" t="s">
        <v>8314</v>
      </c>
      <c r="S455" s="14">
        <f t="shared" si="23"/>
        <v>42038.824988425928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1"/>
        <v>1</v>
      </c>
      <c r="P456">
        <f t="shared" si="22"/>
        <v>16.399999999999999</v>
      </c>
      <c r="Q456" s="11" t="s">
        <v>8308</v>
      </c>
      <c r="R456" s="11" t="s">
        <v>8314</v>
      </c>
      <c r="S456" s="14">
        <f t="shared" si="23"/>
        <v>41938.717256944445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1"/>
        <v>0</v>
      </c>
      <c r="P457">
        <f t="shared" si="22"/>
        <v>22.5</v>
      </c>
      <c r="Q457" s="11" t="s">
        <v>8308</v>
      </c>
      <c r="R457" s="11" t="s">
        <v>8314</v>
      </c>
      <c r="S457" s="14">
        <f t="shared" si="23"/>
        <v>40971.002569444441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1"/>
        <v>1</v>
      </c>
      <c r="P458">
        <f t="shared" si="22"/>
        <v>20.329999999999998</v>
      </c>
      <c r="Q458" s="11" t="s">
        <v>8308</v>
      </c>
      <c r="R458" s="11" t="s">
        <v>8314</v>
      </c>
      <c r="S458" s="14">
        <f t="shared" si="23"/>
        <v>41547.694456018515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1"/>
        <v>0</v>
      </c>
      <c r="P459" t="e">
        <f t="shared" si="22"/>
        <v>#DIV/0!</v>
      </c>
      <c r="Q459" s="11" t="s">
        <v>8308</v>
      </c>
      <c r="R459" s="11" t="s">
        <v>8314</v>
      </c>
      <c r="S459" s="14">
        <f t="shared" si="23"/>
        <v>41837.767500000002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1"/>
        <v>8</v>
      </c>
      <c r="P460">
        <f t="shared" si="22"/>
        <v>16.760000000000002</v>
      </c>
      <c r="Q460" s="11" t="s">
        <v>8308</v>
      </c>
      <c r="R460" s="11" t="s">
        <v>8314</v>
      </c>
      <c r="S460" s="14">
        <f t="shared" si="23"/>
        <v>41378.69976851852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1"/>
        <v>0</v>
      </c>
      <c r="P461">
        <f t="shared" si="22"/>
        <v>25</v>
      </c>
      <c r="Q461" s="11" t="s">
        <v>8308</v>
      </c>
      <c r="R461" s="11" t="s">
        <v>8314</v>
      </c>
      <c r="S461" s="14">
        <f t="shared" si="23"/>
        <v>40800.6403587963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1"/>
        <v>0</v>
      </c>
      <c r="P462">
        <f t="shared" si="22"/>
        <v>12.5</v>
      </c>
      <c r="Q462" s="11" t="s">
        <v>8308</v>
      </c>
      <c r="R462" s="11" t="s">
        <v>8314</v>
      </c>
      <c r="S462" s="14">
        <f t="shared" si="23"/>
        <v>41759.542534722219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1"/>
        <v>0</v>
      </c>
      <c r="P463" t="e">
        <f t="shared" si="22"/>
        <v>#DIV/0!</v>
      </c>
      <c r="Q463" s="11" t="s">
        <v>8308</v>
      </c>
      <c r="R463" s="11" t="s">
        <v>8314</v>
      </c>
      <c r="S463" s="14">
        <f t="shared" si="23"/>
        <v>41407.84684027778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1"/>
        <v>0</v>
      </c>
      <c r="P464" t="e">
        <f t="shared" si="22"/>
        <v>#DIV/0!</v>
      </c>
      <c r="Q464" s="11" t="s">
        <v>8308</v>
      </c>
      <c r="R464" s="11" t="s">
        <v>8314</v>
      </c>
      <c r="S464" s="14">
        <f t="shared" si="23"/>
        <v>40705.126631944448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1"/>
        <v>2</v>
      </c>
      <c r="P465">
        <f t="shared" si="22"/>
        <v>113.64</v>
      </c>
      <c r="Q465" s="11" t="s">
        <v>8308</v>
      </c>
      <c r="R465" s="11" t="s">
        <v>8314</v>
      </c>
      <c r="S465" s="14">
        <f t="shared" si="23"/>
        <v>40750.710104166668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1"/>
        <v>0</v>
      </c>
      <c r="P466">
        <f t="shared" si="22"/>
        <v>1</v>
      </c>
      <c r="Q466" s="11" t="s">
        <v>8308</v>
      </c>
      <c r="R466" s="11" t="s">
        <v>8314</v>
      </c>
      <c r="S466" s="14">
        <f t="shared" si="23"/>
        <v>42488.848784722228</v>
      </c>
    </row>
    <row r="467" spans="1:19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1"/>
        <v>27</v>
      </c>
      <c r="P467">
        <f t="shared" si="22"/>
        <v>17.25</v>
      </c>
      <c r="Q467" s="11" t="s">
        <v>8308</v>
      </c>
      <c r="R467" s="11" t="s">
        <v>8314</v>
      </c>
      <c r="S467" s="14">
        <f t="shared" si="23"/>
        <v>41801.120069444441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1"/>
        <v>1</v>
      </c>
      <c r="P468">
        <f t="shared" si="22"/>
        <v>15.2</v>
      </c>
      <c r="Q468" s="11" t="s">
        <v>8308</v>
      </c>
      <c r="R468" s="11" t="s">
        <v>8314</v>
      </c>
      <c r="S468" s="14">
        <f t="shared" si="23"/>
        <v>41129.942870370374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1"/>
        <v>22</v>
      </c>
      <c r="P469">
        <f t="shared" si="22"/>
        <v>110.64</v>
      </c>
      <c r="Q469" s="11" t="s">
        <v>8308</v>
      </c>
      <c r="R469" s="11" t="s">
        <v>8314</v>
      </c>
      <c r="S469" s="14">
        <f t="shared" si="23"/>
        <v>41135.679791666669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1"/>
        <v>0</v>
      </c>
      <c r="P470" t="e">
        <f t="shared" si="22"/>
        <v>#DIV/0!</v>
      </c>
      <c r="Q470" s="11" t="s">
        <v>8308</v>
      </c>
      <c r="R470" s="11" t="s">
        <v>8314</v>
      </c>
      <c r="S470" s="14">
        <f t="shared" si="23"/>
        <v>41041.167627314811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1"/>
        <v>0</v>
      </c>
      <c r="P471" t="e">
        <f t="shared" si="22"/>
        <v>#DIV/0!</v>
      </c>
      <c r="Q471" s="11" t="s">
        <v>8308</v>
      </c>
      <c r="R471" s="11" t="s">
        <v>8314</v>
      </c>
      <c r="S471" s="14">
        <f t="shared" si="23"/>
        <v>41827.989861111113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1"/>
        <v>1</v>
      </c>
      <c r="P472">
        <f t="shared" si="22"/>
        <v>25.5</v>
      </c>
      <c r="Q472" s="11" t="s">
        <v>8308</v>
      </c>
      <c r="R472" s="11" t="s">
        <v>8314</v>
      </c>
      <c r="S472" s="14">
        <f t="shared" si="23"/>
        <v>41605.167696759258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1"/>
        <v>12</v>
      </c>
      <c r="P473">
        <f t="shared" si="22"/>
        <v>38.479999999999997</v>
      </c>
      <c r="Q473" s="11" t="s">
        <v>8308</v>
      </c>
      <c r="R473" s="11" t="s">
        <v>8314</v>
      </c>
      <c r="S473" s="14">
        <f t="shared" si="23"/>
        <v>41703.721979166665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1"/>
        <v>18</v>
      </c>
      <c r="P474">
        <f t="shared" si="22"/>
        <v>28.2</v>
      </c>
      <c r="Q474" s="11" t="s">
        <v>8308</v>
      </c>
      <c r="R474" s="11" t="s">
        <v>8314</v>
      </c>
      <c r="S474" s="14">
        <f t="shared" si="23"/>
        <v>41844.922662037039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1"/>
        <v>3</v>
      </c>
      <c r="P475">
        <f t="shared" si="22"/>
        <v>61.5</v>
      </c>
      <c r="Q475" s="11" t="s">
        <v>8308</v>
      </c>
      <c r="R475" s="11" t="s">
        <v>8314</v>
      </c>
      <c r="S475" s="14">
        <f t="shared" si="23"/>
        <v>41869.698136574072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1"/>
        <v>0</v>
      </c>
      <c r="P476">
        <f t="shared" si="22"/>
        <v>1</v>
      </c>
      <c r="Q476" s="11" t="s">
        <v>8308</v>
      </c>
      <c r="R476" s="11" t="s">
        <v>8314</v>
      </c>
      <c r="S476" s="14">
        <f t="shared" si="23"/>
        <v>42753.329039351855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1"/>
        <v>0</v>
      </c>
      <c r="P477" t="e">
        <f t="shared" si="22"/>
        <v>#DIV/0!</v>
      </c>
      <c r="Q477" s="11" t="s">
        <v>8308</v>
      </c>
      <c r="R477" s="11" t="s">
        <v>8314</v>
      </c>
      <c r="S477" s="14">
        <f t="shared" si="23"/>
        <v>42100.086145833338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1"/>
        <v>2</v>
      </c>
      <c r="P478">
        <f t="shared" si="22"/>
        <v>39.57</v>
      </c>
      <c r="Q478" s="11" t="s">
        <v>8308</v>
      </c>
      <c r="R478" s="11" t="s">
        <v>8314</v>
      </c>
      <c r="S478" s="14">
        <f t="shared" si="23"/>
        <v>41757.975011574075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1"/>
        <v>0</v>
      </c>
      <c r="P479" t="e">
        <f t="shared" si="22"/>
        <v>#DIV/0!</v>
      </c>
      <c r="Q479" s="11" t="s">
        <v>8308</v>
      </c>
      <c r="R479" s="11" t="s">
        <v>8314</v>
      </c>
      <c r="S479" s="14">
        <f t="shared" si="23"/>
        <v>40987.83488425926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1"/>
        <v>0</v>
      </c>
      <c r="P480" t="e">
        <f t="shared" si="22"/>
        <v>#DIV/0!</v>
      </c>
      <c r="Q480" s="11" t="s">
        <v>8308</v>
      </c>
      <c r="R480" s="11" t="s">
        <v>8314</v>
      </c>
      <c r="S480" s="14">
        <f t="shared" si="23"/>
        <v>42065.910983796297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1"/>
        <v>33</v>
      </c>
      <c r="P481">
        <f t="shared" si="22"/>
        <v>88.8</v>
      </c>
      <c r="Q481" s="11" t="s">
        <v>8308</v>
      </c>
      <c r="R481" s="11" t="s">
        <v>8314</v>
      </c>
      <c r="S481" s="14">
        <f t="shared" si="23"/>
        <v>41904.407812500001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1"/>
        <v>19</v>
      </c>
      <c r="P482">
        <f t="shared" si="22"/>
        <v>55.46</v>
      </c>
      <c r="Q482" s="11" t="s">
        <v>8308</v>
      </c>
      <c r="R482" s="11" t="s">
        <v>8314</v>
      </c>
      <c r="S482" s="14">
        <f t="shared" si="23"/>
        <v>41465.500173611108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1"/>
        <v>6</v>
      </c>
      <c r="P483">
        <f t="shared" si="22"/>
        <v>87.14</v>
      </c>
      <c r="Q483" s="11" t="s">
        <v>8308</v>
      </c>
      <c r="R483" s="11" t="s">
        <v>8314</v>
      </c>
      <c r="S483" s="14">
        <f t="shared" si="23"/>
        <v>41162.672326388885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1"/>
        <v>0</v>
      </c>
      <c r="P484">
        <f t="shared" si="22"/>
        <v>10</v>
      </c>
      <c r="Q484" s="11" t="s">
        <v>8308</v>
      </c>
      <c r="R484" s="11" t="s">
        <v>8314</v>
      </c>
      <c r="S484" s="14">
        <f t="shared" si="23"/>
        <v>42447.896875000006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1"/>
        <v>50</v>
      </c>
      <c r="P485">
        <f t="shared" si="22"/>
        <v>51.22</v>
      </c>
      <c r="Q485" s="11" t="s">
        <v>8308</v>
      </c>
      <c r="R485" s="11" t="s">
        <v>8314</v>
      </c>
      <c r="S485" s="14">
        <f t="shared" si="23"/>
        <v>41243.197592592594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1"/>
        <v>0</v>
      </c>
      <c r="P486">
        <f t="shared" si="22"/>
        <v>13.55</v>
      </c>
      <c r="Q486" s="11" t="s">
        <v>8308</v>
      </c>
      <c r="R486" s="11" t="s">
        <v>8314</v>
      </c>
      <c r="S486" s="14">
        <f t="shared" si="23"/>
        <v>42272.93949074074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1"/>
        <v>22</v>
      </c>
      <c r="P487">
        <f t="shared" si="22"/>
        <v>66.52</v>
      </c>
      <c r="Q487" s="11" t="s">
        <v>8308</v>
      </c>
      <c r="R487" s="11" t="s">
        <v>8314</v>
      </c>
      <c r="S487" s="14">
        <f t="shared" si="23"/>
        <v>41381.50577546296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1"/>
        <v>0</v>
      </c>
      <c r="P488">
        <f t="shared" si="22"/>
        <v>50</v>
      </c>
      <c r="Q488" s="11" t="s">
        <v>8308</v>
      </c>
      <c r="R488" s="11" t="s">
        <v>8314</v>
      </c>
      <c r="S488" s="14">
        <f t="shared" si="23"/>
        <v>41761.94258101852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1"/>
        <v>0</v>
      </c>
      <c r="P489" t="e">
        <f t="shared" si="22"/>
        <v>#DIV/0!</v>
      </c>
      <c r="Q489" s="11" t="s">
        <v>8308</v>
      </c>
      <c r="R489" s="11" t="s">
        <v>8314</v>
      </c>
      <c r="S489" s="14">
        <f t="shared" si="23"/>
        <v>42669.594837962963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1"/>
        <v>0</v>
      </c>
      <c r="P490" t="e">
        <f t="shared" si="22"/>
        <v>#DIV/0!</v>
      </c>
      <c r="Q490" s="11" t="s">
        <v>8308</v>
      </c>
      <c r="R490" s="11" t="s">
        <v>8314</v>
      </c>
      <c r="S490" s="14">
        <f t="shared" si="23"/>
        <v>42714.054398148146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1"/>
        <v>0</v>
      </c>
      <c r="P491">
        <f t="shared" si="22"/>
        <v>71.67</v>
      </c>
      <c r="Q491" s="11" t="s">
        <v>8308</v>
      </c>
      <c r="R491" s="11" t="s">
        <v>8314</v>
      </c>
      <c r="S491" s="14">
        <f t="shared" si="23"/>
        <v>40882.481666666667</v>
      </c>
    </row>
    <row r="492" spans="1:19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1"/>
        <v>0</v>
      </c>
      <c r="P492" t="e">
        <f t="shared" si="22"/>
        <v>#DIV/0!</v>
      </c>
      <c r="Q492" s="11" t="s">
        <v>8308</v>
      </c>
      <c r="R492" s="11" t="s">
        <v>8314</v>
      </c>
      <c r="S492" s="14">
        <f t="shared" si="23"/>
        <v>41113.968576388892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1"/>
        <v>0</v>
      </c>
      <c r="P493" t="e">
        <f t="shared" si="22"/>
        <v>#DIV/0!</v>
      </c>
      <c r="Q493" s="11" t="s">
        <v>8308</v>
      </c>
      <c r="R493" s="11" t="s">
        <v>8314</v>
      </c>
      <c r="S493" s="14">
        <f t="shared" si="23"/>
        <v>42366.982627314821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1"/>
        <v>0</v>
      </c>
      <c r="P494" t="e">
        <f t="shared" si="22"/>
        <v>#DIV/0!</v>
      </c>
      <c r="Q494" s="11" t="s">
        <v>8308</v>
      </c>
      <c r="R494" s="11" t="s">
        <v>8314</v>
      </c>
      <c r="S494" s="14">
        <f t="shared" si="23"/>
        <v>42596.03506944445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1"/>
        <v>0</v>
      </c>
      <c r="P495" t="e">
        <f t="shared" si="22"/>
        <v>#DIV/0!</v>
      </c>
      <c r="Q495" s="11" t="s">
        <v>8308</v>
      </c>
      <c r="R495" s="11" t="s">
        <v>8314</v>
      </c>
      <c r="S495" s="14">
        <f t="shared" si="23"/>
        <v>42114.726134259254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1"/>
        <v>0</v>
      </c>
      <c r="P496">
        <f t="shared" si="22"/>
        <v>10.33</v>
      </c>
      <c r="Q496" s="11" t="s">
        <v>8308</v>
      </c>
      <c r="R496" s="11" t="s">
        <v>8314</v>
      </c>
      <c r="S496" s="14">
        <f t="shared" si="23"/>
        <v>41799.830613425926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1"/>
        <v>0</v>
      </c>
      <c r="P497" t="e">
        <f t="shared" si="22"/>
        <v>#DIV/0!</v>
      </c>
      <c r="Q497" s="11" t="s">
        <v>8308</v>
      </c>
      <c r="R497" s="11" t="s">
        <v>8314</v>
      </c>
      <c r="S497" s="14">
        <f t="shared" si="23"/>
        <v>42171.827604166669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1"/>
        <v>0</v>
      </c>
      <c r="P498">
        <f t="shared" si="22"/>
        <v>1</v>
      </c>
      <c r="Q498" s="11" t="s">
        <v>8308</v>
      </c>
      <c r="R498" s="11" t="s">
        <v>8314</v>
      </c>
      <c r="S498" s="14">
        <f t="shared" si="23"/>
        <v>41620.93141203704</v>
      </c>
    </row>
    <row r="499" spans="1:19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1"/>
        <v>1</v>
      </c>
      <c r="P499">
        <f t="shared" si="22"/>
        <v>10</v>
      </c>
      <c r="Q499" s="11" t="s">
        <v>8308</v>
      </c>
      <c r="R499" s="11" t="s">
        <v>8314</v>
      </c>
      <c r="S499" s="14">
        <f t="shared" si="23"/>
        <v>41945.037789351853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1"/>
        <v>5</v>
      </c>
      <c r="P500">
        <f t="shared" si="22"/>
        <v>136.09</v>
      </c>
      <c r="Q500" s="11" t="s">
        <v>8308</v>
      </c>
      <c r="R500" s="11" t="s">
        <v>8314</v>
      </c>
      <c r="S500" s="14">
        <f t="shared" si="23"/>
        <v>40858.762141203704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1"/>
        <v>10</v>
      </c>
      <c r="P501">
        <f t="shared" si="22"/>
        <v>73.459999999999994</v>
      </c>
      <c r="Q501" s="11" t="s">
        <v>8308</v>
      </c>
      <c r="R501" s="11" t="s">
        <v>8314</v>
      </c>
      <c r="S501" s="14">
        <f t="shared" si="23"/>
        <v>40043.895462962959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1"/>
        <v>3</v>
      </c>
      <c r="P502">
        <f t="shared" si="22"/>
        <v>53.75</v>
      </c>
      <c r="Q502" s="11" t="s">
        <v>8308</v>
      </c>
      <c r="R502" s="11" t="s">
        <v>8314</v>
      </c>
      <c r="S502" s="14">
        <f t="shared" si="23"/>
        <v>40247.886006944449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1"/>
        <v>0</v>
      </c>
      <c r="P503" t="e">
        <f t="shared" si="22"/>
        <v>#DIV/0!</v>
      </c>
      <c r="Q503" s="11" t="s">
        <v>8308</v>
      </c>
      <c r="R503" s="11" t="s">
        <v>8314</v>
      </c>
      <c r="S503" s="14">
        <f t="shared" si="23"/>
        <v>40703.234386574077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1"/>
        <v>1</v>
      </c>
      <c r="P504">
        <f t="shared" si="22"/>
        <v>57.5</v>
      </c>
      <c r="Q504" s="11" t="s">
        <v>8308</v>
      </c>
      <c r="R504" s="11" t="s">
        <v>8314</v>
      </c>
      <c r="S504" s="14">
        <f t="shared" si="23"/>
        <v>40956.553530092591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1"/>
        <v>2</v>
      </c>
      <c r="P505">
        <f t="shared" si="22"/>
        <v>12.67</v>
      </c>
      <c r="Q505" s="11" t="s">
        <v>8308</v>
      </c>
      <c r="R505" s="11" t="s">
        <v>8314</v>
      </c>
      <c r="S505" s="14">
        <f t="shared" si="23"/>
        <v>41991.526655092588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1"/>
        <v>1</v>
      </c>
      <c r="P506">
        <f t="shared" si="22"/>
        <v>67</v>
      </c>
      <c r="Q506" s="11" t="s">
        <v>8308</v>
      </c>
      <c r="R506" s="11" t="s">
        <v>8314</v>
      </c>
      <c r="S506" s="14">
        <f t="shared" si="23"/>
        <v>40949.98364583333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1"/>
        <v>0</v>
      </c>
      <c r="P507">
        <f t="shared" si="22"/>
        <v>3.71</v>
      </c>
      <c r="Q507" s="11" t="s">
        <v>8308</v>
      </c>
      <c r="R507" s="11" t="s">
        <v>8314</v>
      </c>
      <c r="S507" s="14">
        <f t="shared" si="23"/>
        <v>42318.098217592589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1"/>
        <v>0</v>
      </c>
      <c r="P508">
        <f t="shared" si="22"/>
        <v>250</v>
      </c>
      <c r="Q508" s="11" t="s">
        <v>8308</v>
      </c>
      <c r="R508" s="11" t="s">
        <v>8314</v>
      </c>
      <c r="S508" s="14">
        <f t="shared" si="23"/>
        <v>41466.552314814813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1"/>
        <v>3</v>
      </c>
      <c r="P509">
        <f t="shared" si="22"/>
        <v>64</v>
      </c>
      <c r="Q509" s="11" t="s">
        <v>8308</v>
      </c>
      <c r="R509" s="11" t="s">
        <v>8314</v>
      </c>
      <c r="S509" s="14">
        <f t="shared" si="23"/>
        <v>41156.958993055552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1"/>
        <v>1</v>
      </c>
      <c r="P510">
        <f t="shared" si="22"/>
        <v>133.33000000000001</v>
      </c>
      <c r="Q510" s="11" t="s">
        <v>8308</v>
      </c>
      <c r="R510" s="11" t="s">
        <v>8314</v>
      </c>
      <c r="S510" s="14">
        <f t="shared" si="23"/>
        <v>40995.024317129632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1"/>
        <v>0</v>
      </c>
      <c r="P511">
        <f t="shared" si="22"/>
        <v>10</v>
      </c>
      <c r="Q511" s="11" t="s">
        <v>8308</v>
      </c>
      <c r="R511" s="11" t="s">
        <v>8314</v>
      </c>
      <c r="S511" s="14">
        <f t="shared" si="23"/>
        <v>42153.631597222222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1"/>
        <v>0</v>
      </c>
      <c r="P512" t="e">
        <f t="shared" si="22"/>
        <v>#DIV/0!</v>
      </c>
      <c r="Q512" s="11" t="s">
        <v>8308</v>
      </c>
      <c r="R512" s="11" t="s">
        <v>8314</v>
      </c>
      <c r="S512" s="14">
        <f t="shared" si="23"/>
        <v>42400.176377314812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1"/>
        <v>3</v>
      </c>
      <c r="P513">
        <f t="shared" si="22"/>
        <v>30</v>
      </c>
      <c r="Q513" s="11" t="s">
        <v>8308</v>
      </c>
      <c r="R513" s="11" t="s">
        <v>8314</v>
      </c>
      <c r="S513" s="14">
        <f t="shared" si="23"/>
        <v>41340.303032407406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1"/>
        <v>0</v>
      </c>
      <c r="P514">
        <f t="shared" si="22"/>
        <v>5.5</v>
      </c>
      <c r="Q514" s="11" t="s">
        <v>8308</v>
      </c>
      <c r="R514" s="11" t="s">
        <v>8314</v>
      </c>
      <c r="S514" s="14">
        <f t="shared" si="23"/>
        <v>42649.742210648154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24">ROUND(E515/D515*100,0)</f>
        <v>14</v>
      </c>
      <c r="P515">
        <f t="shared" ref="P515:P578" si="25">ROUND(E515/L515,2)</f>
        <v>102.38</v>
      </c>
      <c r="Q515" s="11" t="s">
        <v>8308</v>
      </c>
      <c r="R515" s="11" t="s">
        <v>8314</v>
      </c>
      <c r="S515" s="14">
        <f t="shared" ref="S515:S578" si="26">(((J515/60)/60)/24)+DATE(1970,1,1)</f>
        <v>42552.653993055559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24"/>
        <v>3</v>
      </c>
      <c r="P516">
        <f t="shared" si="25"/>
        <v>16.670000000000002</v>
      </c>
      <c r="Q516" s="11" t="s">
        <v>8308</v>
      </c>
      <c r="R516" s="11" t="s">
        <v>8314</v>
      </c>
      <c r="S516" s="14">
        <f t="shared" si="26"/>
        <v>41830.613969907405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24"/>
        <v>25</v>
      </c>
      <c r="P517">
        <f t="shared" si="25"/>
        <v>725.03</v>
      </c>
      <c r="Q517" s="11" t="s">
        <v>8308</v>
      </c>
      <c r="R517" s="11" t="s">
        <v>8314</v>
      </c>
      <c r="S517" s="14">
        <f t="shared" si="26"/>
        <v>42327.490752314814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24"/>
        <v>0</v>
      </c>
      <c r="P518" t="e">
        <f t="shared" si="25"/>
        <v>#DIV/0!</v>
      </c>
      <c r="Q518" s="11" t="s">
        <v>8308</v>
      </c>
      <c r="R518" s="11" t="s">
        <v>8314</v>
      </c>
      <c r="S518" s="14">
        <f t="shared" si="26"/>
        <v>42091.778703703705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24"/>
        <v>1</v>
      </c>
      <c r="P519">
        <f t="shared" si="25"/>
        <v>68.33</v>
      </c>
      <c r="Q519" s="11" t="s">
        <v>8308</v>
      </c>
      <c r="R519" s="11" t="s">
        <v>8314</v>
      </c>
      <c r="S519" s="14">
        <f t="shared" si="26"/>
        <v>42738.615289351852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24"/>
        <v>0</v>
      </c>
      <c r="P520" t="e">
        <f t="shared" si="25"/>
        <v>#DIV/0!</v>
      </c>
      <c r="Q520" s="11" t="s">
        <v>8308</v>
      </c>
      <c r="R520" s="11" t="s">
        <v>8314</v>
      </c>
      <c r="S520" s="14">
        <f t="shared" si="26"/>
        <v>42223.616018518514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24"/>
        <v>23</v>
      </c>
      <c r="P521">
        <f t="shared" si="25"/>
        <v>39.229999999999997</v>
      </c>
      <c r="Q521" s="11" t="s">
        <v>8308</v>
      </c>
      <c r="R521" s="11" t="s">
        <v>8314</v>
      </c>
      <c r="S521" s="14">
        <f t="shared" si="26"/>
        <v>41218.391446759262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24"/>
        <v>102</v>
      </c>
      <c r="P522">
        <f t="shared" si="25"/>
        <v>150.15</v>
      </c>
      <c r="Q522" s="11" t="s">
        <v>8315</v>
      </c>
      <c r="R522" s="11" t="s">
        <v>8316</v>
      </c>
      <c r="S522" s="14">
        <f t="shared" si="26"/>
        <v>42318.702094907407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24"/>
        <v>105</v>
      </c>
      <c r="P523">
        <f t="shared" si="25"/>
        <v>93.43</v>
      </c>
      <c r="Q523" s="11" t="s">
        <v>8315</v>
      </c>
      <c r="R523" s="11" t="s">
        <v>8316</v>
      </c>
      <c r="S523" s="14">
        <f t="shared" si="26"/>
        <v>42646.092812499999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24"/>
        <v>115</v>
      </c>
      <c r="P524">
        <f t="shared" si="25"/>
        <v>110.97</v>
      </c>
      <c r="Q524" s="11" t="s">
        <v>8315</v>
      </c>
      <c r="R524" s="11" t="s">
        <v>8316</v>
      </c>
      <c r="S524" s="14">
        <f t="shared" si="26"/>
        <v>42430.040798611109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24"/>
        <v>121</v>
      </c>
      <c r="P525">
        <f t="shared" si="25"/>
        <v>71.790000000000006</v>
      </c>
      <c r="Q525" s="11" t="s">
        <v>8315</v>
      </c>
      <c r="R525" s="11" t="s">
        <v>8316</v>
      </c>
      <c r="S525" s="14">
        <f t="shared" si="26"/>
        <v>42238.13282407407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24"/>
        <v>109</v>
      </c>
      <c r="P526">
        <f t="shared" si="25"/>
        <v>29.26</v>
      </c>
      <c r="Q526" s="11" t="s">
        <v>8315</v>
      </c>
      <c r="R526" s="11" t="s">
        <v>8316</v>
      </c>
      <c r="S526" s="14">
        <f t="shared" si="26"/>
        <v>42492.717233796298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24"/>
        <v>100</v>
      </c>
      <c r="P527">
        <f t="shared" si="25"/>
        <v>1000</v>
      </c>
      <c r="Q527" s="11" t="s">
        <v>8315</v>
      </c>
      <c r="R527" s="11" t="s">
        <v>8316</v>
      </c>
      <c r="S527" s="14">
        <f t="shared" si="26"/>
        <v>41850.400937500002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24"/>
        <v>114</v>
      </c>
      <c r="P528">
        <f t="shared" si="25"/>
        <v>74.349999999999994</v>
      </c>
      <c r="Q528" s="11" t="s">
        <v>8315</v>
      </c>
      <c r="R528" s="11" t="s">
        <v>8316</v>
      </c>
      <c r="S528" s="14">
        <f t="shared" si="26"/>
        <v>42192.591944444444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24"/>
        <v>101</v>
      </c>
      <c r="P529">
        <f t="shared" si="25"/>
        <v>63.83</v>
      </c>
      <c r="Q529" s="11" t="s">
        <v>8315</v>
      </c>
      <c r="R529" s="11" t="s">
        <v>8316</v>
      </c>
      <c r="S529" s="14">
        <f t="shared" si="26"/>
        <v>42753.205625000002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24"/>
        <v>116</v>
      </c>
      <c r="P530">
        <f t="shared" si="25"/>
        <v>44.33</v>
      </c>
      <c r="Q530" s="11" t="s">
        <v>8315</v>
      </c>
      <c r="R530" s="11" t="s">
        <v>8316</v>
      </c>
      <c r="S530" s="14">
        <f t="shared" si="26"/>
        <v>42155.920219907406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24"/>
        <v>130</v>
      </c>
      <c r="P531">
        <f t="shared" si="25"/>
        <v>86.94</v>
      </c>
      <c r="Q531" s="11" t="s">
        <v>8315</v>
      </c>
      <c r="R531" s="11" t="s">
        <v>8316</v>
      </c>
      <c r="S531" s="14">
        <f t="shared" si="26"/>
        <v>42725.031180555554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24"/>
        <v>108</v>
      </c>
      <c r="P532">
        <f t="shared" si="25"/>
        <v>126.55</v>
      </c>
      <c r="Q532" s="11" t="s">
        <v>8315</v>
      </c>
      <c r="R532" s="11" t="s">
        <v>8316</v>
      </c>
      <c r="S532" s="14">
        <f t="shared" si="26"/>
        <v>42157.591064814813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24"/>
        <v>100</v>
      </c>
      <c r="P533">
        <f t="shared" si="25"/>
        <v>129.03</v>
      </c>
      <c r="Q533" s="11" t="s">
        <v>8315</v>
      </c>
      <c r="R533" s="11" t="s">
        <v>8316</v>
      </c>
      <c r="S533" s="14">
        <f t="shared" si="26"/>
        <v>42676.065150462964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24"/>
        <v>123</v>
      </c>
      <c r="P534">
        <f t="shared" si="25"/>
        <v>71.239999999999995</v>
      </c>
      <c r="Q534" s="11" t="s">
        <v>8315</v>
      </c>
      <c r="R534" s="11" t="s">
        <v>8316</v>
      </c>
      <c r="S534" s="14">
        <f t="shared" si="26"/>
        <v>42473.007037037038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24"/>
        <v>100</v>
      </c>
      <c r="P535">
        <f t="shared" si="25"/>
        <v>117.88</v>
      </c>
      <c r="Q535" s="11" t="s">
        <v>8315</v>
      </c>
      <c r="R535" s="11" t="s">
        <v>8316</v>
      </c>
      <c r="S535" s="14">
        <f t="shared" si="26"/>
        <v>42482.43478009259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24"/>
        <v>105</v>
      </c>
      <c r="P536">
        <f t="shared" si="25"/>
        <v>327.08</v>
      </c>
      <c r="Q536" s="11" t="s">
        <v>8315</v>
      </c>
      <c r="R536" s="11" t="s">
        <v>8316</v>
      </c>
      <c r="S536" s="14">
        <f t="shared" si="26"/>
        <v>42270.810995370368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24"/>
        <v>103</v>
      </c>
      <c r="P537">
        <f t="shared" si="25"/>
        <v>34.75</v>
      </c>
      <c r="Q537" s="11" t="s">
        <v>8315</v>
      </c>
      <c r="R537" s="11" t="s">
        <v>8316</v>
      </c>
      <c r="S537" s="14">
        <f t="shared" si="26"/>
        <v>42711.545196759253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24"/>
        <v>118</v>
      </c>
      <c r="P538">
        <f t="shared" si="25"/>
        <v>100.06</v>
      </c>
      <c r="Q538" s="11" t="s">
        <v>8315</v>
      </c>
      <c r="R538" s="11" t="s">
        <v>8316</v>
      </c>
      <c r="S538" s="14">
        <f t="shared" si="26"/>
        <v>42179.344988425932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24"/>
        <v>121</v>
      </c>
      <c r="P539">
        <f t="shared" si="25"/>
        <v>40.85</v>
      </c>
      <c r="Q539" s="11" t="s">
        <v>8315</v>
      </c>
      <c r="R539" s="11" t="s">
        <v>8316</v>
      </c>
      <c r="S539" s="14">
        <f t="shared" si="26"/>
        <v>42282.768414351856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24"/>
        <v>302</v>
      </c>
      <c r="P540">
        <f t="shared" si="25"/>
        <v>252.02</v>
      </c>
      <c r="Q540" s="11" t="s">
        <v>8315</v>
      </c>
      <c r="R540" s="11" t="s">
        <v>8316</v>
      </c>
      <c r="S540" s="14">
        <f t="shared" si="26"/>
        <v>42473.794710648144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24"/>
        <v>101</v>
      </c>
      <c r="P541">
        <f t="shared" si="25"/>
        <v>25.16</v>
      </c>
      <c r="Q541" s="11" t="s">
        <v>8315</v>
      </c>
      <c r="R541" s="11" t="s">
        <v>8316</v>
      </c>
      <c r="S541" s="14">
        <f t="shared" si="26"/>
        <v>42535.049849537041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24"/>
        <v>0</v>
      </c>
      <c r="P542">
        <f t="shared" si="25"/>
        <v>1</v>
      </c>
      <c r="Q542" s="11" t="s">
        <v>8317</v>
      </c>
      <c r="R542" s="11" t="s">
        <v>8318</v>
      </c>
      <c r="S542" s="14">
        <f t="shared" si="26"/>
        <v>42009.817199074074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24"/>
        <v>1</v>
      </c>
      <c r="P543">
        <f t="shared" si="25"/>
        <v>25</v>
      </c>
      <c r="Q543" s="11" t="s">
        <v>8317</v>
      </c>
      <c r="R543" s="11" t="s">
        <v>8318</v>
      </c>
      <c r="S543" s="14">
        <f t="shared" si="26"/>
        <v>42276.046689814815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24"/>
        <v>0</v>
      </c>
      <c r="P544">
        <f t="shared" si="25"/>
        <v>1</v>
      </c>
      <c r="Q544" s="11" t="s">
        <v>8317</v>
      </c>
      <c r="R544" s="11" t="s">
        <v>8318</v>
      </c>
      <c r="S544" s="14">
        <f t="shared" si="26"/>
        <v>42433.737453703703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24"/>
        <v>0</v>
      </c>
      <c r="P545">
        <f t="shared" si="25"/>
        <v>35</v>
      </c>
      <c r="Q545" s="11" t="s">
        <v>8317</v>
      </c>
      <c r="R545" s="11" t="s">
        <v>8318</v>
      </c>
      <c r="S545" s="14">
        <f t="shared" si="26"/>
        <v>41914.092152777775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24"/>
        <v>1</v>
      </c>
      <c r="P546">
        <f t="shared" si="25"/>
        <v>3</v>
      </c>
      <c r="Q546" s="11" t="s">
        <v>8317</v>
      </c>
      <c r="R546" s="11" t="s">
        <v>8318</v>
      </c>
      <c r="S546" s="14">
        <f t="shared" si="26"/>
        <v>42525.656944444447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24"/>
        <v>27</v>
      </c>
      <c r="P547">
        <f t="shared" si="25"/>
        <v>402.71</v>
      </c>
      <c r="Q547" s="11" t="s">
        <v>8317</v>
      </c>
      <c r="R547" s="11" t="s">
        <v>8318</v>
      </c>
      <c r="S547" s="14">
        <f t="shared" si="26"/>
        <v>42283.592465277776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24"/>
        <v>0</v>
      </c>
      <c r="P548">
        <f t="shared" si="25"/>
        <v>26</v>
      </c>
      <c r="Q548" s="11" t="s">
        <v>8317</v>
      </c>
      <c r="R548" s="11" t="s">
        <v>8318</v>
      </c>
      <c r="S548" s="14">
        <f t="shared" si="26"/>
        <v>42249.667997685188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24"/>
        <v>0</v>
      </c>
      <c r="P549" t="e">
        <f t="shared" si="25"/>
        <v>#DIV/0!</v>
      </c>
      <c r="Q549" s="11" t="s">
        <v>8317</v>
      </c>
      <c r="R549" s="11" t="s">
        <v>8318</v>
      </c>
      <c r="S549" s="14">
        <f t="shared" si="26"/>
        <v>42380.696342592593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24"/>
        <v>0</v>
      </c>
      <c r="P550">
        <f t="shared" si="25"/>
        <v>9</v>
      </c>
      <c r="Q550" s="11" t="s">
        <v>8317</v>
      </c>
      <c r="R550" s="11" t="s">
        <v>8318</v>
      </c>
      <c r="S550" s="14">
        <f t="shared" si="26"/>
        <v>42276.903333333335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24"/>
        <v>3</v>
      </c>
      <c r="P551">
        <f t="shared" si="25"/>
        <v>8.5</v>
      </c>
      <c r="Q551" s="11" t="s">
        <v>8317</v>
      </c>
      <c r="R551" s="11" t="s">
        <v>8318</v>
      </c>
      <c r="S551" s="14">
        <f t="shared" si="26"/>
        <v>42163.636828703704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24"/>
        <v>1</v>
      </c>
      <c r="P552">
        <f t="shared" si="25"/>
        <v>8.75</v>
      </c>
      <c r="Q552" s="11" t="s">
        <v>8317</v>
      </c>
      <c r="R552" s="11" t="s">
        <v>8318</v>
      </c>
      <c r="S552" s="14">
        <f t="shared" si="26"/>
        <v>42753.678761574076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24"/>
        <v>5</v>
      </c>
      <c r="P553">
        <f t="shared" si="25"/>
        <v>135.04</v>
      </c>
      <c r="Q553" s="11" t="s">
        <v>8317</v>
      </c>
      <c r="R553" s="11" t="s">
        <v>8318</v>
      </c>
      <c r="S553" s="14">
        <f t="shared" si="26"/>
        <v>42173.275740740741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24"/>
        <v>0</v>
      </c>
      <c r="P554" t="e">
        <f t="shared" si="25"/>
        <v>#DIV/0!</v>
      </c>
      <c r="Q554" s="11" t="s">
        <v>8317</v>
      </c>
      <c r="R554" s="11" t="s">
        <v>8318</v>
      </c>
      <c r="S554" s="14">
        <f t="shared" si="26"/>
        <v>42318.616851851853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24"/>
        <v>0</v>
      </c>
      <c r="P555">
        <f t="shared" si="25"/>
        <v>20.5</v>
      </c>
      <c r="Q555" s="11" t="s">
        <v>8317</v>
      </c>
      <c r="R555" s="11" t="s">
        <v>8318</v>
      </c>
      <c r="S555" s="14">
        <f t="shared" si="26"/>
        <v>41927.71980324074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24"/>
        <v>37</v>
      </c>
      <c r="P556">
        <f t="shared" si="25"/>
        <v>64.36</v>
      </c>
      <c r="Q556" s="11" t="s">
        <v>8317</v>
      </c>
      <c r="R556" s="11" t="s">
        <v>8318</v>
      </c>
      <c r="S556" s="14">
        <f t="shared" si="26"/>
        <v>41901.684861111113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24"/>
        <v>0</v>
      </c>
      <c r="P557" t="e">
        <f t="shared" si="25"/>
        <v>#DIV/0!</v>
      </c>
      <c r="Q557" s="11" t="s">
        <v>8317</v>
      </c>
      <c r="R557" s="11" t="s">
        <v>8318</v>
      </c>
      <c r="S557" s="14">
        <f t="shared" si="26"/>
        <v>42503.353506944448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24"/>
        <v>3</v>
      </c>
      <c r="P558">
        <f t="shared" si="25"/>
        <v>200</v>
      </c>
      <c r="Q558" s="11" t="s">
        <v>8317</v>
      </c>
      <c r="R558" s="11" t="s">
        <v>8318</v>
      </c>
      <c r="S558" s="14">
        <f t="shared" si="26"/>
        <v>42345.860150462962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24"/>
        <v>1</v>
      </c>
      <c r="P559">
        <f t="shared" si="25"/>
        <v>68.3</v>
      </c>
      <c r="Q559" s="11" t="s">
        <v>8317</v>
      </c>
      <c r="R559" s="11" t="s">
        <v>8318</v>
      </c>
      <c r="S559" s="14">
        <f t="shared" si="26"/>
        <v>42676.942164351851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24"/>
        <v>0</v>
      </c>
      <c r="P560" t="e">
        <f t="shared" si="25"/>
        <v>#DIV/0!</v>
      </c>
      <c r="Q560" s="11" t="s">
        <v>8317</v>
      </c>
      <c r="R560" s="11" t="s">
        <v>8318</v>
      </c>
      <c r="S560" s="14">
        <f t="shared" si="26"/>
        <v>42057.883159722223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24"/>
        <v>0</v>
      </c>
      <c r="P561">
        <f t="shared" si="25"/>
        <v>50</v>
      </c>
      <c r="Q561" s="11" t="s">
        <v>8317</v>
      </c>
      <c r="R561" s="11" t="s">
        <v>8318</v>
      </c>
      <c r="S561" s="14">
        <f t="shared" si="26"/>
        <v>42321.283101851848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24"/>
        <v>0</v>
      </c>
      <c r="P562">
        <f t="shared" si="25"/>
        <v>4</v>
      </c>
      <c r="Q562" s="11" t="s">
        <v>8317</v>
      </c>
      <c r="R562" s="11" t="s">
        <v>8318</v>
      </c>
      <c r="S562" s="14">
        <f t="shared" si="26"/>
        <v>41960.771354166667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24"/>
        <v>0</v>
      </c>
      <c r="P563">
        <f t="shared" si="25"/>
        <v>27.5</v>
      </c>
      <c r="Q563" s="11" t="s">
        <v>8317</v>
      </c>
      <c r="R563" s="11" t="s">
        <v>8318</v>
      </c>
      <c r="S563" s="14">
        <f t="shared" si="26"/>
        <v>42268.658715277779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24"/>
        <v>0</v>
      </c>
      <c r="P564" t="e">
        <f t="shared" si="25"/>
        <v>#DIV/0!</v>
      </c>
      <c r="Q564" s="11" t="s">
        <v>8317</v>
      </c>
      <c r="R564" s="11" t="s">
        <v>8318</v>
      </c>
      <c r="S564" s="14">
        <f t="shared" si="26"/>
        <v>42692.389062500006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24"/>
        <v>0</v>
      </c>
      <c r="P565">
        <f t="shared" si="25"/>
        <v>34</v>
      </c>
      <c r="Q565" s="11" t="s">
        <v>8317</v>
      </c>
      <c r="R565" s="11" t="s">
        <v>8318</v>
      </c>
      <c r="S565" s="14">
        <f t="shared" si="26"/>
        <v>42022.069988425923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24"/>
        <v>0</v>
      </c>
      <c r="P566">
        <f t="shared" si="25"/>
        <v>1</v>
      </c>
      <c r="Q566" s="11" t="s">
        <v>8317</v>
      </c>
      <c r="R566" s="11" t="s">
        <v>8318</v>
      </c>
      <c r="S566" s="14">
        <f t="shared" si="26"/>
        <v>42411.942997685182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24"/>
        <v>0</v>
      </c>
      <c r="P567" t="e">
        <f t="shared" si="25"/>
        <v>#DIV/0!</v>
      </c>
      <c r="Q567" s="11" t="s">
        <v>8317</v>
      </c>
      <c r="R567" s="11" t="s">
        <v>8318</v>
      </c>
      <c r="S567" s="14">
        <f t="shared" si="26"/>
        <v>42165.785289351858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24"/>
        <v>0</v>
      </c>
      <c r="P568">
        <f t="shared" si="25"/>
        <v>1</v>
      </c>
      <c r="Q568" s="11" t="s">
        <v>8317</v>
      </c>
      <c r="R568" s="11" t="s">
        <v>8318</v>
      </c>
      <c r="S568" s="14">
        <f t="shared" si="26"/>
        <v>42535.68440972222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24"/>
        <v>0</v>
      </c>
      <c r="P569" t="e">
        <f t="shared" si="25"/>
        <v>#DIV/0!</v>
      </c>
      <c r="Q569" s="11" t="s">
        <v>8317</v>
      </c>
      <c r="R569" s="11" t="s">
        <v>8318</v>
      </c>
      <c r="S569" s="14">
        <f t="shared" si="26"/>
        <v>41975.842523148152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24"/>
        <v>1</v>
      </c>
      <c r="P570">
        <f t="shared" si="25"/>
        <v>49</v>
      </c>
      <c r="Q570" s="11" t="s">
        <v>8317</v>
      </c>
      <c r="R570" s="11" t="s">
        <v>8318</v>
      </c>
      <c r="S570" s="14">
        <f t="shared" si="26"/>
        <v>42348.9215625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24"/>
        <v>1</v>
      </c>
      <c r="P571">
        <f t="shared" si="25"/>
        <v>20</v>
      </c>
      <c r="Q571" s="11" t="s">
        <v>8317</v>
      </c>
      <c r="R571" s="11" t="s">
        <v>8318</v>
      </c>
      <c r="S571" s="14">
        <f t="shared" si="26"/>
        <v>42340.847361111111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24"/>
        <v>0</v>
      </c>
      <c r="P572">
        <f t="shared" si="25"/>
        <v>142</v>
      </c>
      <c r="Q572" s="11" t="s">
        <v>8317</v>
      </c>
      <c r="R572" s="11" t="s">
        <v>8318</v>
      </c>
      <c r="S572" s="14">
        <f t="shared" si="26"/>
        <v>42388.798252314817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24"/>
        <v>0</v>
      </c>
      <c r="P573">
        <f t="shared" si="25"/>
        <v>53</v>
      </c>
      <c r="Q573" s="11" t="s">
        <v>8317</v>
      </c>
      <c r="R573" s="11" t="s">
        <v>8318</v>
      </c>
      <c r="S573" s="14">
        <f t="shared" si="26"/>
        <v>42192.816238425927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24"/>
        <v>0</v>
      </c>
      <c r="P574" t="e">
        <f t="shared" si="25"/>
        <v>#DIV/0!</v>
      </c>
      <c r="Q574" s="11" t="s">
        <v>8317</v>
      </c>
      <c r="R574" s="11" t="s">
        <v>8318</v>
      </c>
      <c r="S574" s="14">
        <f t="shared" si="26"/>
        <v>42282.71629629629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24"/>
        <v>0</v>
      </c>
      <c r="P575">
        <f t="shared" si="25"/>
        <v>38.44</v>
      </c>
      <c r="Q575" s="11" t="s">
        <v>8317</v>
      </c>
      <c r="R575" s="11" t="s">
        <v>8318</v>
      </c>
      <c r="S575" s="14">
        <f t="shared" si="26"/>
        <v>41963.050127314811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24"/>
        <v>1</v>
      </c>
      <c r="P576">
        <f t="shared" si="25"/>
        <v>20</v>
      </c>
      <c r="Q576" s="11" t="s">
        <v>8317</v>
      </c>
      <c r="R576" s="11" t="s">
        <v>8318</v>
      </c>
      <c r="S576" s="14">
        <f t="shared" si="26"/>
        <v>42632.443368055552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24"/>
        <v>0</v>
      </c>
      <c r="P577">
        <f t="shared" si="25"/>
        <v>64.75</v>
      </c>
      <c r="Q577" s="11" t="s">
        <v>8317</v>
      </c>
      <c r="R577" s="11" t="s">
        <v>8318</v>
      </c>
      <c r="S577" s="14">
        <f t="shared" si="26"/>
        <v>42138.692627314813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24"/>
        <v>0</v>
      </c>
      <c r="P578">
        <f t="shared" si="25"/>
        <v>1</v>
      </c>
      <c r="Q578" s="11" t="s">
        <v>8317</v>
      </c>
      <c r="R578" s="11" t="s">
        <v>8318</v>
      </c>
      <c r="S578" s="14">
        <f t="shared" si="26"/>
        <v>42031.471666666665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27">ROUND(E579/D579*100,0)</f>
        <v>0</v>
      </c>
      <c r="P579">
        <f t="shared" ref="P579:P642" si="28">ROUND(E579/L579,2)</f>
        <v>10</v>
      </c>
      <c r="Q579" s="11" t="s">
        <v>8317</v>
      </c>
      <c r="R579" s="11" t="s">
        <v>8318</v>
      </c>
      <c r="S579" s="14">
        <f t="shared" ref="S579:S642" si="29">(((J579/60)/60)/24)+DATE(1970,1,1)</f>
        <v>42450.589143518519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27"/>
        <v>0</v>
      </c>
      <c r="P580">
        <f t="shared" si="28"/>
        <v>2</v>
      </c>
      <c r="Q580" s="11" t="s">
        <v>8317</v>
      </c>
      <c r="R580" s="11" t="s">
        <v>8318</v>
      </c>
      <c r="S580" s="14">
        <f t="shared" si="29"/>
        <v>42230.578622685185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27"/>
        <v>1</v>
      </c>
      <c r="P581">
        <f t="shared" si="28"/>
        <v>35</v>
      </c>
      <c r="Q581" s="11" t="s">
        <v>8317</v>
      </c>
      <c r="R581" s="11" t="s">
        <v>8318</v>
      </c>
      <c r="S581" s="14">
        <f t="shared" si="29"/>
        <v>41968.852118055554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27"/>
        <v>0</v>
      </c>
      <c r="P582">
        <f t="shared" si="28"/>
        <v>1</v>
      </c>
      <c r="Q582" s="11" t="s">
        <v>8317</v>
      </c>
      <c r="R582" s="11" t="s">
        <v>8318</v>
      </c>
      <c r="S582" s="14">
        <f t="shared" si="29"/>
        <v>42605.908182870371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27"/>
        <v>0</v>
      </c>
      <c r="P583" t="e">
        <f t="shared" si="28"/>
        <v>#DIV/0!</v>
      </c>
      <c r="Q583" s="11" t="s">
        <v>8317</v>
      </c>
      <c r="R583" s="11" t="s">
        <v>8318</v>
      </c>
      <c r="S583" s="14">
        <f t="shared" si="29"/>
        <v>42188.012777777782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27"/>
        <v>0</v>
      </c>
      <c r="P584" t="e">
        <f t="shared" si="28"/>
        <v>#DIV/0!</v>
      </c>
      <c r="Q584" s="11" t="s">
        <v>8317</v>
      </c>
      <c r="R584" s="11" t="s">
        <v>8318</v>
      </c>
      <c r="S584" s="14">
        <f t="shared" si="29"/>
        <v>42055.739803240736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27"/>
        <v>0</v>
      </c>
      <c r="P585">
        <f t="shared" si="28"/>
        <v>1</v>
      </c>
      <c r="Q585" s="11" t="s">
        <v>8317</v>
      </c>
      <c r="R585" s="11" t="s">
        <v>8318</v>
      </c>
      <c r="S585" s="14">
        <f t="shared" si="29"/>
        <v>42052.93850694444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27"/>
        <v>1</v>
      </c>
      <c r="P586">
        <f t="shared" si="28"/>
        <v>5</v>
      </c>
      <c r="Q586" s="11" t="s">
        <v>8317</v>
      </c>
      <c r="R586" s="11" t="s">
        <v>8318</v>
      </c>
      <c r="S586" s="14">
        <f t="shared" si="29"/>
        <v>42049.716620370367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27"/>
        <v>0</v>
      </c>
      <c r="P587" t="e">
        <f t="shared" si="28"/>
        <v>#DIV/0!</v>
      </c>
      <c r="Q587" s="11" t="s">
        <v>8317</v>
      </c>
      <c r="R587" s="11" t="s">
        <v>8318</v>
      </c>
      <c r="S587" s="14">
        <f t="shared" si="29"/>
        <v>42283.3909375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27"/>
        <v>1</v>
      </c>
      <c r="P588">
        <f t="shared" si="28"/>
        <v>14</v>
      </c>
      <c r="Q588" s="11" t="s">
        <v>8317</v>
      </c>
      <c r="R588" s="11" t="s">
        <v>8318</v>
      </c>
      <c r="S588" s="14">
        <f t="shared" si="29"/>
        <v>42020.854247685187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27"/>
        <v>9</v>
      </c>
      <c r="P589">
        <f t="shared" si="28"/>
        <v>389.29</v>
      </c>
      <c r="Q589" s="11" t="s">
        <v>8317</v>
      </c>
      <c r="R589" s="11" t="s">
        <v>8318</v>
      </c>
      <c r="S589" s="14">
        <f t="shared" si="29"/>
        <v>42080.757326388892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27"/>
        <v>3</v>
      </c>
      <c r="P590">
        <f t="shared" si="28"/>
        <v>150.5</v>
      </c>
      <c r="Q590" s="11" t="s">
        <v>8317</v>
      </c>
      <c r="R590" s="11" t="s">
        <v>8318</v>
      </c>
      <c r="S590" s="14">
        <f t="shared" si="29"/>
        <v>42631.769513888896</v>
      </c>
    </row>
    <row r="591" spans="1:19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27"/>
        <v>0</v>
      </c>
      <c r="P591">
        <f t="shared" si="28"/>
        <v>1</v>
      </c>
      <c r="Q591" s="11" t="s">
        <v>8317</v>
      </c>
      <c r="R591" s="11" t="s">
        <v>8318</v>
      </c>
      <c r="S591" s="14">
        <f t="shared" si="29"/>
        <v>42178.614571759259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27"/>
        <v>4</v>
      </c>
      <c r="P592">
        <f t="shared" si="28"/>
        <v>24.78</v>
      </c>
      <c r="Q592" s="11" t="s">
        <v>8317</v>
      </c>
      <c r="R592" s="11" t="s">
        <v>8318</v>
      </c>
      <c r="S592" s="14">
        <f t="shared" si="29"/>
        <v>42377.554756944446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27"/>
        <v>0</v>
      </c>
      <c r="P593">
        <f t="shared" si="28"/>
        <v>30.5</v>
      </c>
      <c r="Q593" s="11" t="s">
        <v>8317</v>
      </c>
      <c r="R593" s="11" t="s">
        <v>8318</v>
      </c>
      <c r="S593" s="14">
        <f t="shared" si="29"/>
        <v>42177.543171296296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27"/>
        <v>3</v>
      </c>
      <c r="P594">
        <f t="shared" si="28"/>
        <v>250</v>
      </c>
      <c r="Q594" s="11" t="s">
        <v>8317</v>
      </c>
      <c r="R594" s="11" t="s">
        <v>8318</v>
      </c>
      <c r="S594" s="14">
        <f t="shared" si="29"/>
        <v>41946.232175925928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27"/>
        <v>23</v>
      </c>
      <c r="P595">
        <f t="shared" si="28"/>
        <v>16.43</v>
      </c>
      <c r="Q595" s="11" t="s">
        <v>8317</v>
      </c>
      <c r="R595" s="11" t="s">
        <v>8318</v>
      </c>
      <c r="S595" s="14">
        <f t="shared" si="29"/>
        <v>42070.677604166667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27"/>
        <v>0</v>
      </c>
      <c r="P596">
        <f t="shared" si="28"/>
        <v>13</v>
      </c>
      <c r="Q596" s="11" t="s">
        <v>8317</v>
      </c>
      <c r="R596" s="11" t="s">
        <v>8318</v>
      </c>
      <c r="S596" s="14">
        <f t="shared" si="29"/>
        <v>42446.780162037037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27"/>
        <v>0</v>
      </c>
      <c r="P597">
        <f t="shared" si="28"/>
        <v>53.25</v>
      </c>
      <c r="Q597" s="11" t="s">
        <v>8317</v>
      </c>
      <c r="R597" s="11" t="s">
        <v>8318</v>
      </c>
      <c r="S597" s="14">
        <f t="shared" si="29"/>
        <v>42083.069884259254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27"/>
        <v>0</v>
      </c>
      <c r="P598">
        <f t="shared" si="28"/>
        <v>3</v>
      </c>
      <c r="Q598" s="11" t="s">
        <v>8317</v>
      </c>
      <c r="R598" s="11" t="s">
        <v>8318</v>
      </c>
      <c r="S598" s="14">
        <f t="shared" si="29"/>
        <v>42646.896898148145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27"/>
        <v>0</v>
      </c>
      <c r="P599">
        <f t="shared" si="28"/>
        <v>10</v>
      </c>
      <c r="Q599" s="11" t="s">
        <v>8317</v>
      </c>
      <c r="R599" s="11" t="s">
        <v>8318</v>
      </c>
      <c r="S599" s="14">
        <f t="shared" si="29"/>
        <v>42545.705266203702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27"/>
        <v>34</v>
      </c>
      <c r="P600">
        <f t="shared" si="28"/>
        <v>121.43</v>
      </c>
      <c r="Q600" s="11" t="s">
        <v>8317</v>
      </c>
      <c r="R600" s="11" t="s">
        <v>8318</v>
      </c>
      <c r="S600" s="14">
        <f t="shared" si="29"/>
        <v>41948.00209490741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27"/>
        <v>0</v>
      </c>
      <c r="P601">
        <f t="shared" si="28"/>
        <v>15.5</v>
      </c>
      <c r="Q601" s="11" t="s">
        <v>8317</v>
      </c>
      <c r="R601" s="11" t="s">
        <v>8318</v>
      </c>
      <c r="S601" s="14">
        <f t="shared" si="29"/>
        <v>42047.812523148154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27"/>
        <v>2</v>
      </c>
      <c r="P602">
        <f t="shared" si="28"/>
        <v>100</v>
      </c>
      <c r="Q602" s="11" t="s">
        <v>8317</v>
      </c>
      <c r="R602" s="11" t="s">
        <v>8318</v>
      </c>
      <c r="S602" s="14">
        <f t="shared" si="29"/>
        <v>42073.798171296294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27"/>
        <v>1</v>
      </c>
      <c r="P603">
        <f t="shared" si="28"/>
        <v>23.33</v>
      </c>
      <c r="Q603" s="11" t="s">
        <v>8317</v>
      </c>
      <c r="R603" s="11" t="s">
        <v>8318</v>
      </c>
      <c r="S603" s="14">
        <f t="shared" si="29"/>
        <v>41969.858090277776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27"/>
        <v>0</v>
      </c>
      <c r="P604" t="e">
        <f t="shared" si="28"/>
        <v>#DIV/0!</v>
      </c>
      <c r="Q604" s="11" t="s">
        <v>8317</v>
      </c>
      <c r="R604" s="11" t="s">
        <v>8318</v>
      </c>
      <c r="S604" s="14">
        <f t="shared" si="29"/>
        <v>42143.79415509259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27"/>
        <v>4</v>
      </c>
      <c r="P605">
        <f t="shared" si="28"/>
        <v>45.39</v>
      </c>
      <c r="Q605" s="11" t="s">
        <v>8317</v>
      </c>
      <c r="R605" s="11" t="s">
        <v>8318</v>
      </c>
      <c r="S605" s="14">
        <f t="shared" si="29"/>
        <v>41835.639155092591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27"/>
        <v>0</v>
      </c>
      <c r="P606" t="e">
        <f t="shared" si="28"/>
        <v>#DIV/0!</v>
      </c>
      <c r="Q606" s="11" t="s">
        <v>8317</v>
      </c>
      <c r="R606" s="11" t="s">
        <v>8318</v>
      </c>
      <c r="S606" s="14">
        <f t="shared" si="29"/>
        <v>41849.035370370373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27"/>
        <v>3</v>
      </c>
      <c r="P607">
        <f t="shared" si="28"/>
        <v>16.38</v>
      </c>
      <c r="Q607" s="11" t="s">
        <v>8317</v>
      </c>
      <c r="R607" s="11" t="s">
        <v>8318</v>
      </c>
      <c r="S607" s="14">
        <f t="shared" si="29"/>
        <v>42194.357731481476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27"/>
        <v>0</v>
      </c>
      <c r="P608">
        <f t="shared" si="28"/>
        <v>10</v>
      </c>
      <c r="Q608" s="11" t="s">
        <v>8317</v>
      </c>
      <c r="R608" s="11" t="s">
        <v>8318</v>
      </c>
      <c r="S608" s="14">
        <f t="shared" si="29"/>
        <v>42102.650567129633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27"/>
        <v>0</v>
      </c>
      <c r="P609" t="e">
        <f t="shared" si="28"/>
        <v>#DIV/0!</v>
      </c>
      <c r="Q609" s="11" t="s">
        <v>8317</v>
      </c>
      <c r="R609" s="11" t="s">
        <v>8318</v>
      </c>
      <c r="S609" s="14">
        <f t="shared" si="29"/>
        <v>42300.825648148151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27"/>
        <v>1</v>
      </c>
      <c r="P610">
        <f t="shared" si="28"/>
        <v>292.2</v>
      </c>
      <c r="Q610" s="11" t="s">
        <v>8317</v>
      </c>
      <c r="R610" s="11" t="s">
        <v>8318</v>
      </c>
      <c r="S610" s="14">
        <f t="shared" si="29"/>
        <v>42140.921064814815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27"/>
        <v>1</v>
      </c>
      <c r="P611">
        <f t="shared" si="28"/>
        <v>5</v>
      </c>
      <c r="Q611" s="11" t="s">
        <v>8317</v>
      </c>
      <c r="R611" s="11" t="s">
        <v>8318</v>
      </c>
      <c r="S611" s="14">
        <f t="shared" si="29"/>
        <v>42307.034074074079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27"/>
        <v>0</v>
      </c>
      <c r="P612" t="e">
        <f t="shared" si="28"/>
        <v>#DIV/0!</v>
      </c>
      <c r="Q612" s="11" t="s">
        <v>8317</v>
      </c>
      <c r="R612" s="11" t="s">
        <v>8318</v>
      </c>
      <c r="S612" s="14">
        <f t="shared" si="29"/>
        <v>42086.83085648148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27"/>
        <v>0</v>
      </c>
      <c r="P613" t="e">
        <f t="shared" si="28"/>
        <v>#DIV/0!</v>
      </c>
      <c r="Q613" s="11" t="s">
        <v>8317</v>
      </c>
      <c r="R613" s="11" t="s">
        <v>8318</v>
      </c>
      <c r="S613" s="14">
        <f t="shared" si="29"/>
        <v>42328.560613425929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27"/>
        <v>0</v>
      </c>
      <c r="P614" t="e">
        <f t="shared" si="28"/>
        <v>#DIV/0!</v>
      </c>
      <c r="Q614" s="11" t="s">
        <v>8317</v>
      </c>
      <c r="R614" s="11" t="s">
        <v>8318</v>
      </c>
      <c r="S614" s="14">
        <f t="shared" si="29"/>
        <v>42585.031782407401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27"/>
        <v>21</v>
      </c>
      <c r="P615">
        <f t="shared" si="28"/>
        <v>105.93</v>
      </c>
      <c r="Q615" s="11" t="s">
        <v>8317</v>
      </c>
      <c r="R615" s="11" t="s">
        <v>8318</v>
      </c>
      <c r="S615" s="14">
        <f t="shared" si="29"/>
        <v>42247.496759259258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27"/>
        <v>0</v>
      </c>
      <c r="P616" t="e">
        <f t="shared" si="28"/>
        <v>#DIV/0!</v>
      </c>
      <c r="Q616" s="11" t="s">
        <v>8317</v>
      </c>
      <c r="R616" s="11" t="s">
        <v>8318</v>
      </c>
      <c r="S616" s="14">
        <f t="shared" si="29"/>
        <v>42515.061805555553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27"/>
        <v>0</v>
      </c>
      <c r="P617" t="e">
        <f t="shared" si="28"/>
        <v>#DIV/0!</v>
      </c>
      <c r="Q617" s="11" t="s">
        <v>8317</v>
      </c>
      <c r="R617" s="11" t="s">
        <v>8318</v>
      </c>
      <c r="S617" s="14">
        <f t="shared" si="29"/>
        <v>42242.122210648144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27"/>
        <v>0</v>
      </c>
      <c r="P618" t="e">
        <f t="shared" si="28"/>
        <v>#DIV/0!</v>
      </c>
      <c r="Q618" s="11" t="s">
        <v>8317</v>
      </c>
      <c r="R618" s="11" t="s">
        <v>8318</v>
      </c>
      <c r="S618" s="14">
        <f t="shared" si="29"/>
        <v>42761.376238425932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27"/>
        <v>3</v>
      </c>
      <c r="P619">
        <f t="shared" si="28"/>
        <v>20</v>
      </c>
      <c r="Q619" s="11" t="s">
        <v>8317</v>
      </c>
      <c r="R619" s="11" t="s">
        <v>8318</v>
      </c>
      <c r="S619" s="14">
        <f t="shared" si="29"/>
        <v>42087.343090277776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27"/>
        <v>0</v>
      </c>
      <c r="P620" t="e">
        <f t="shared" si="28"/>
        <v>#DIV/0!</v>
      </c>
      <c r="Q620" s="11" t="s">
        <v>8317</v>
      </c>
      <c r="R620" s="11" t="s">
        <v>8318</v>
      </c>
      <c r="S620" s="14">
        <f t="shared" si="29"/>
        <v>42317.810219907406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27"/>
        <v>0</v>
      </c>
      <c r="P621">
        <f t="shared" si="28"/>
        <v>1</v>
      </c>
      <c r="Q621" s="11" t="s">
        <v>8317</v>
      </c>
      <c r="R621" s="11" t="s">
        <v>8318</v>
      </c>
      <c r="S621" s="14">
        <f t="shared" si="29"/>
        <v>41908.650347222225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27"/>
        <v>1</v>
      </c>
      <c r="P622">
        <f t="shared" si="28"/>
        <v>300</v>
      </c>
      <c r="Q622" s="11" t="s">
        <v>8317</v>
      </c>
      <c r="R622" s="11" t="s">
        <v>8318</v>
      </c>
      <c r="S622" s="14">
        <f t="shared" si="29"/>
        <v>41831.716874999998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27"/>
        <v>1</v>
      </c>
      <c r="P623">
        <f t="shared" si="28"/>
        <v>87</v>
      </c>
      <c r="Q623" s="11" t="s">
        <v>8317</v>
      </c>
      <c r="R623" s="11" t="s">
        <v>8318</v>
      </c>
      <c r="S623" s="14">
        <f t="shared" si="29"/>
        <v>42528.987696759257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27"/>
        <v>6</v>
      </c>
      <c r="P624">
        <f t="shared" si="28"/>
        <v>37.89</v>
      </c>
      <c r="Q624" s="11" t="s">
        <v>8317</v>
      </c>
      <c r="R624" s="11" t="s">
        <v>8318</v>
      </c>
      <c r="S624" s="14">
        <f t="shared" si="29"/>
        <v>42532.774745370371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27"/>
        <v>0</v>
      </c>
      <c r="P625" t="e">
        <f t="shared" si="28"/>
        <v>#DIV/0!</v>
      </c>
      <c r="Q625" s="11" t="s">
        <v>8317</v>
      </c>
      <c r="R625" s="11" t="s">
        <v>8318</v>
      </c>
      <c r="S625" s="14">
        <f t="shared" si="29"/>
        <v>42122.009224537032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27"/>
        <v>0</v>
      </c>
      <c r="P626" t="e">
        <f t="shared" si="28"/>
        <v>#DIV/0!</v>
      </c>
      <c r="Q626" s="11" t="s">
        <v>8317</v>
      </c>
      <c r="R626" s="11" t="s">
        <v>8318</v>
      </c>
      <c r="S626" s="14">
        <f t="shared" si="29"/>
        <v>42108.988900462966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27"/>
        <v>0</v>
      </c>
      <c r="P627" t="e">
        <f t="shared" si="28"/>
        <v>#DIV/0!</v>
      </c>
      <c r="Q627" s="11" t="s">
        <v>8317</v>
      </c>
      <c r="R627" s="11" t="s">
        <v>8318</v>
      </c>
      <c r="S627" s="14">
        <f t="shared" si="29"/>
        <v>42790.895567129628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27"/>
        <v>17</v>
      </c>
      <c r="P628">
        <f t="shared" si="28"/>
        <v>111.41</v>
      </c>
      <c r="Q628" s="11" t="s">
        <v>8317</v>
      </c>
      <c r="R628" s="11" t="s">
        <v>8318</v>
      </c>
      <c r="S628" s="14">
        <f t="shared" si="29"/>
        <v>42198.559479166666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27"/>
        <v>0</v>
      </c>
      <c r="P629">
        <f t="shared" si="28"/>
        <v>90</v>
      </c>
      <c r="Q629" s="11" t="s">
        <v>8317</v>
      </c>
      <c r="R629" s="11" t="s">
        <v>8318</v>
      </c>
      <c r="S629" s="14">
        <f t="shared" si="29"/>
        <v>42384.306840277779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27"/>
        <v>0</v>
      </c>
      <c r="P630" t="e">
        <f t="shared" si="28"/>
        <v>#DIV/0!</v>
      </c>
      <c r="Q630" s="11" t="s">
        <v>8317</v>
      </c>
      <c r="R630" s="11" t="s">
        <v>8318</v>
      </c>
      <c r="S630" s="14">
        <f t="shared" si="29"/>
        <v>41803.692789351851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27"/>
        <v>0</v>
      </c>
      <c r="P631">
        <f t="shared" si="28"/>
        <v>116.67</v>
      </c>
      <c r="Q631" s="11" t="s">
        <v>8317</v>
      </c>
      <c r="R631" s="11" t="s">
        <v>8318</v>
      </c>
      <c r="S631" s="14">
        <f t="shared" si="29"/>
        <v>42474.637824074074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27"/>
        <v>0</v>
      </c>
      <c r="P632">
        <f t="shared" si="28"/>
        <v>10</v>
      </c>
      <c r="Q632" s="11" t="s">
        <v>8317</v>
      </c>
      <c r="R632" s="11" t="s">
        <v>8318</v>
      </c>
      <c r="S632" s="14">
        <f t="shared" si="29"/>
        <v>42223.619456018518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27"/>
        <v>1</v>
      </c>
      <c r="P633">
        <f t="shared" si="28"/>
        <v>76.67</v>
      </c>
      <c r="Q633" s="11" t="s">
        <v>8317</v>
      </c>
      <c r="R633" s="11" t="s">
        <v>8318</v>
      </c>
      <c r="S633" s="14">
        <f t="shared" si="29"/>
        <v>42489.772326388891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27"/>
        <v>0</v>
      </c>
      <c r="P634" t="e">
        <f t="shared" si="28"/>
        <v>#DIV/0!</v>
      </c>
      <c r="Q634" s="11" t="s">
        <v>8317</v>
      </c>
      <c r="R634" s="11" t="s">
        <v>8318</v>
      </c>
      <c r="S634" s="14">
        <f t="shared" si="29"/>
        <v>42303.659317129626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27"/>
        <v>12</v>
      </c>
      <c r="P635">
        <f t="shared" si="28"/>
        <v>49.8</v>
      </c>
      <c r="Q635" s="11" t="s">
        <v>8317</v>
      </c>
      <c r="R635" s="11" t="s">
        <v>8318</v>
      </c>
      <c r="S635" s="14">
        <f t="shared" si="29"/>
        <v>42507.29932870371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27"/>
        <v>0</v>
      </c>
      <c r="P636">
        <f t="shared" si="28"/>
        <v>1</v>
      </c>
      <c r="Q636" s="11" t="s">
        <v>8317</v>
      </c>
      <c r="R636" s="11" t="s">
        <v>8318</v>
      </c>
      <c r="S636" s="14">
        <f t="shared" si="29"/>
        <v>42031.928576388891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27"/>
        <v>0</v>
      </c>
      <c r="P637">
        <f t="shared" si="28"/>
        <v>2</v>
      </c>
      <c r="Q637" s="11" t="s">
        <v>8317</v>
      </c>
      <c r="R637" s="11" t="s">
        <v>8318</v>
      </c>
      <c r="S637" s="14">
        <f t="shared" si="29"/>
        <v>42076.092152777783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27"/>
        <v>0</v>
      </c>
      <c r="P638">
        <f t="shared" si="28"/>
        <v>4</v>
      </c>
      <c r="Q638" s="11" t="s">
        <v>8317</v>
      </c>
      <c r="R638" s="11" t="s">
        <v>8318</v>
      </c>
      <c r="S638" s="14">
        <f t="shared" si="29"/>
        <v>42131.455439814818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27"/>
        <v>0</v>
      </c>
      <c r="P639" t="e">
        <f t="shared" si="28"/>
        <v>#DIV/0!</v>
      </c>
      <c r="Q639" s="11" t="s">
        <v>8317</v>
      </c>
      <c r="R639" s="11" t="s">
        <v>8318</v>
      </c>
      <c r="S639" s="14">
        <f t="shared" si="29"/>
        <v>42762.962013888886</v>
      </c>
    </row>
    <row r="640" spans="1:19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27"/>
        <v>0</v>
      </c>
      <c r="P640">
        <f t="shared" si="28"/>
        <v>3</v>
      </c>
      <c r="Q640" s="11" t="s">
        <v>8317</v>
      </c>
      <c r="R640" s="11" t="s">
        <v>8318</v>
      </c>
      <c r="S640" s="14">
        <f t="shared" si="29"/>
        <v>42759.593310185184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27"/>
        <v>0</v>
      </c>
      <c r="P641">
        <f t="shared" si="28"/>
        <v>1</v>
      </c>
      <c r="Q641" s="11" t="s">
        <v>8317</v>
      </c>
      <c r="R641" s="11" t="s">
        <v>8318</v>
      </c>
      <c r="S641" s="14">
        <f t="shared" si="29"/>
        <v>41865.583275462966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27"/>
        <v>144</v>
      </c>
      <c r="P642">
        <f t="shared" si="28"/>
        <v>50.5</v>
      </c>
      <c r="Q642" s="11" t="s">
        <v>8317</v>
      </c>
      <c r="R642" s="11" t="s">
        <v>8319</v>
      </c>
      <c r="S642" s="14">
        <f t="shared" si="29"/>
        <v>42683.420312500006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30">ROUND(E643/D643*100,0)</f>
        <v>119</v>
      </c>
      <c r="P643">
        <f t="shared" ref="P643:P706" si="31">ROUND(E643/L643,2)</f>
        <v>151.32</v>
      </c>
      <c r="Q643" s="11" t="s">
        <v>8317</v>
      </c>
      <c r="R643" s="11" t="s">
        <v>8319</v>
      </c>
      <c r="S643" s="14">
        <f t="shared" ref="S643:S706" si="32">(((J643/60)/60)/24)+DATE(1970,1,1)</f>
        <v>42199.57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30"/>
        <v>1460</v>
      </c>
      <c r="P644">
        <f t="shared" si="31"/>
        <v>134.36000000000001</v>
      </c>
      <c r="Q644" s="11" t="s">
        <v>8317</v>
      </c>
      <c r="R644" s="11" t="s">
        <v>8319</v>
      </c>
      <c r="S644" s="14">
        <f t="shared" si="32"/>
        <v>42199.651319444441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30"/>
        <v>106</v>
      </c>
      <c r="P645">
        <f t="shared" si="31"/>
        <v>174.03</v>
      </c>
      <c r="Q645" s="11" t="s">
        <v>8317</v>
      </c>
      <c r="R645" s="11" t="s">
        <v>8319</v>
      </c>
      <c r="S645" s="14">
        <f t="shared" si="32"/>
        <v>42100.642071759255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30"/>
        <v>300</v>
      </c>
      <c r="P646">
        <f t="shared" si="31"/>
        <v>73.489999999999995</v>
      </c>
      <c r="Q646" s="11" t="s">
        <v>8317</v>
      </c>
      <c r="R646" s="11" t="s">
        <v>8319</v>
      </c>
      <c r="S646" s="14">
        <f t="shared" si="32"/>
        <v>41898.665960648148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30"/>
        <v>279</v>
      </c>
      <c r="P647">
        <f t="shared" si="31"/>
        <v>23.52</v>
      </c>
      <c r="Q647" s="11" t="s">
        <v>8317</v>
      </c>
      <c r="R647" s="11" t="s">
        <v>8319</v>
      </c>
      <c r="S647" s="14">
        <f t="shared" si="32"/>
        <v>42564.026319444441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30"/>
        <v>132</v>
      </c>
      <c r="P648">
        <f t="shared" si="31"/>
        <v>39.07</v>
      </c>
      <c r="Q648" s="11" t="s">
        <v>8317</v>
      </c>
      <c r="R648" s="11" t="s">
        <v>8319</v>
      </c>
      <c r="S648" s="14">
        <f t="shared" si="32"/>
        <v>41832.852627314816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30"/>
        <v>107</v>
      </c>
      <c r="P649">
        <f t="shared" si="31"/>
        <v>125.94</v>
      </c>
      <c r="Q649" s="11" t="s">
        <v>8317</v>
      </c>
      <c r="R649" s="11" t="s">
        <v>8319</v>
      </c>
      <c r="S649" s="14">
        <f t="shared" si="32"/>
        <v>42416.767928240741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30"/>
        <v>127</v>
      </c>
      <c r="P650">
        <f t="shared" si="31"/>
        <v>1644</v>
      </c>
      <c r="Q650" s="11" t="s">
        <v>8317</v>
      </c>
      <c r="R650" s="11" t="s">
        <v>8319</v>
      </c>
      <c r="S650" s="14">
        <f t="shared" si="32"/>
        <v>41891.693379629629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30"/>
        <v>140</v>
      </c>
      <c r="P651">
        <f t="shared" si="31"/>
        <v>42.67</v>
      </c>
      <c r="Q651" s="11" t="s">
        <v>8317</v>
      </c>
      <c r="R651" s="11" t="s">
        <v>8319</v>
      </c>
      <c r="S651" s="14">
        <f t="shared" si="32"/>
        <v>41877.912187499998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30"/>
        <v>112</v>
      </c>
      <c r="P652">
        <f t="shared" si="31"/>
        <v>35.130000000000003</v>
      </c>
      <c r="Q652" s="11" t="s">
        <v>8317</v>
      </c>
      <c r="R652" s="11" t="s">
        <v>8319</v>
      </c>
      <c r="S652" s="14">
        <f t="shared" si="32"/>
        <v>41932.036851851852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30"/>
        <v>101</v>
      </c>
      <c r="P653">
        <f t="shared" si="31"/>
        <v>239.35</v>
      </c>
      <c r="Q653" s="11" t="s">
        <v>8317</v>
      </c>
      <c r="R653" s="11" t="s">
        <v>8319</v>
      </c>
      <c r="S653" s="14">
        <f t="shared" si="32"/>
        <v>41956.017488425925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30"/>
        <v>100</v>
      </c>
      <c r="P654">
        <f t="shared" si="31"/>
        <v>107.64</v>
      </c>
      <c r="Q654" s="11" t="s">
        <v>8317</v>
      </c>
      <c r="R654" s="11" t="s">
        <v>8319</v>
      </c>
      <c r="S654" s="14">
        <f t="shared" si="32"/>
        <v>42675.690393518518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30"/>
        <v>141</v>
      </c>
      <c r="P655">
        <f t="shared" si="31"/>
        <v>95.83</v>
      </c>
      <c r="Q655" s="11" t="s">
        <v>8317</v>
      </c>
      <c r="R655" s="11" t="s">
        <v>8319</v>
      </c>
      <c r="S655" s="14">
        <f t="shared" si="32"/>
        <v>42199.618518518517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30"/>
        <v>267</v>
      </c>
      <c r="P656">
        <f t="shared" si="31"/>
        <v>31.66</v>
      </c>
      <c r="Q656" s="11" t="s">
        <v>8317</v>
      </c>
      <c r="R656" s="11" t="s">
        <v>8319</v>
      </c>
      <c r="S656" s="14">
        <f t="shared" si="32"/>
        <v>42163.957326388889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30"/>
        <v>147</v>
      </c>
      <c r="P657">
        <f t="shared" si="31"/>
        <v>42.89</v>
      </c>
      <c r="Q657" s="11" t="s">
        <v>8317</v>
      </c>
      <c r="R657" s="11" t="s">
        <v>8319</v>
      </c>
      <c r="S657" s="14">
        <f t="shared" si="32"/>
        <v>42045.957314814819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30"/>
        <v>214</v>
      </c>
      <c r="P658">
        <f t="shared" si="31"/>
        <v>122.74</v>
      </c>
      <c r="Q658" s="11" t="s">
        <v>8317</v>
      </c>
      <c r="R658" s="11" t="s">
        <v>8319</v>
      </c>
      <c r="S658" s="14">
        <f t="shared" si="32"/>
        <v>42417.804618055554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30"/>
        <v>126</v>
      </c>
      <c r="P659">
        <f t="shared" si="31"/>
        <v>190.45</v>
      </c>
      <c r="Q659" s="11" t="s">
        <v>8317</v>
      </c>
      <c r="R659" s="11" t="s">
        <v>8319</v>
      </c>
      <c r="S659" s="14">
        <f t="shared" si="32"/>
        <v>42331.84574074074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30"/>
        <v>104</v>
      </c>
      <c r="P660">
        <f t="shared" si="31"/>
        <v>109.34</v>
      </c>
      <c r="Q660" s="11" t="s">
        <v>8317</v>
      </c>
      <c r="R660" s="11" t="s">
        <v>8319</v>
      </c>
      <c r="S660" s="14">
        <f t="shared" si="32"/>
        <v>42179.160752314812</v>
      </c>
    </row>
    <row r="661" spans="1:19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30"/>
        <v>101</v>
      </c>
      <c r="P661">
        <f t="shared" si="31"/>
        <v>143.66999999999999</v>
      </c>
      <c r="Q661" s="11" t="s">
        <v>8317</v>
      </c>
      <c r="R661" s="11" t="s">
        <v>8319</v>
      </c>
      <c r="S661" s="14">
        <f t="shared" si="32"/>
        <v>42209.593692129631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30"/>
        <v>3</v>
      </c>
      <c r="P662">
        <f t="shared" si="31"/>
        <v>84.94</v>
      </c>
      <c r="Q662" s="11" t="s">
        <v>8317</v>
      </c>
      <c r="R662" s="11" t="s">
        <v>8319</v>
      </c>
      <c r="S662" s="14">
        <f t="shared" si="32"/>
        <v>41922.741655092592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30"/>
        <v>1</v>
      </c>
      <c r="P663">
        <f t="shared" si="31"/>
        <v>10.56</v>
      </c>
      <c r="Q663" s="11" t="s">
        <v>8317</v>
      </c>
      <c r="R663" s="11" t="s">
        <v>8319</v>
      </c>
      <c r="S663" s="14">
        <f t="shared" si="32"/>
        <v>42636.645358796297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30"/>
        <v>0</v>
      </c>
      <c r="P664">
        <f t="shared" si="31"/>
        <v>39</v>
      </c>
      <c r="Q664" s="11" t="s">
        <v>8317</v>
      </c>
      <c r="R664" s="11" t="s">
        <v>8319</v>
      </c>
      <c r="S664" s="14">
        <f t="shared" si="32"/>
        <v>41990.438043981485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30"/>
        <v>0</v>
      </c>
      <c r="P665">
        <f t="shared" si="31"/>
        <v>100</v>
      </c>
      <c r="Q665" s="11" t="s">
        <v>8317</v>
      </c>
      <c r="R665" s="11" t="s">
        <v>8319</v>
      </c>
      <c r="S665" s="14">
        <f t="shared" si="32"/>
        <v>42173.843240740738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30"/>
        <v>8</v>
      </c>
      <c r="P666">
        <f t="shared" si="31"/>
        <v>31.17</v>
      </c>
      <c r="Q666" s="11" t="s">
        <v>8317</v>
      </c>
      <c r="R666" s="11" t="s">
        <v>8319</v>
      </c>
      <c r="S666" s="14">
        <f t="shared" si="32"/>
        <v>42077.666377314818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30"/>
        <v>19</v>
      </c>
      <c r="P667">
        <f t="shared" si="31"/>
        <v>155.33000000000001</v>
      </c>
      <c r="Q667" s="11" t="s">
        <v>8317</v>
      </c>
      <c r="R667" s="11" t="s">
        <v>8319</v>
      </c>
      <c r="S667" s="14">
        <f t="shared" si="32"/>
        <v>42688.711354166662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30"/>
        <v>0</v>
      </c>
      <c r="P668">
        <f t="shared" si="31"/>
        <v>2</v>
      </c>
      <c r="Q668" s="11" t="s">
        <v>8317</v>
      </c>
      <c r="R668" s="11" t="s">
        <v>8319</v>
      </c>
      <c r="S668" s="14">
        <f t="shared" si="32"/>
        <v>41838.832152777781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30"/>
        <v>10</v>
      </c>
      <c r="P669">
        <f t="shared" si="31"/>
        <v>178.93</v>
      </c>
      <c r="Q669" s="11" t="s">
        <v>8317</v>
      </c>
      <c r="R669" s="11" t="s">
        <v>8319</v>
      </c>
      <c r="S669" s="14">
        <f t="shared" si="32"/>
        <v>42632.373414351852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30"/>
        <v>5</v>
      </c>
      <c r="P670">
        <f t="shared" si="31"/>
        <v>27.36</v>
      </c>
      <c r="Q670" s="11" t="s">
        <v>8317</v>
      </c>
      <c r="R670" s="11" t="s">
        <v>8319</v>
      </c>
      <c r="S670" s="14">
        <f t="shared" si="32"/>
        <v>42090.831273148149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30"/>
        <v>22</v>
      </c>
      <c r="P671">
        <f t="shared" si="31"/>
        <v>1536.25</v>
      </c>
      <c r="Q671" s="11" t="s">
        <v>8317</v>
      </c>
      <c r="R671" s="11" t="s">
        <v>8319</v>
      </c>
      <c r="S671" s="14">
        <f t="shared" si="32"/>
        <v>42527.625671296293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30"/>
        <v>29</v>
      </c>
      <c r="P672">
        <f t="shared" si="31"/>
        <v>85</v>
      </c>
      <c r="Q672" s="11" t="s">
        <v>8317</v>
      </c>
      <c r="R672" s="11" t="s">
        <v>8319</v>
      </c>
      <c r="S672" s="14">
        <f t="shared" si="32"/>
        <v>42506.709722222222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30"/>
        <v>39</v>
      </c>
      <c r="P673">
        <f t="shared" si="31"/>
        <v>788.53</v>
      </c>
      <c r="Q673" s="11" t="s">
        <v>8317</v>
      </c>
      <c r="R673" s="11" t="s">
        <v>8319</v>
      </c>
      <c r="S673" s="14">
        <f t="shared" si="32"/>
        <v>41984.692731481482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30"/>
        <v>22</v>
      </c>
      <c r="P674">
        <f t="shared" si="31"/>
        <v>50.3</v>
      </c>
      <c r="Q674" s="11" t="s">
        <v>8317</v>
      </c>
      <c r="R674" s="11" t="s">
        <v>8319</v>
      </c>
      <c r="S674" s="14">
        <f t="shared" si="32"/>
        <v>41974.219490740739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30"/>
        <v>0</v>
      </c>
      <c r="P675">
        <f t="shared" si="31"/>
        <v>68.33</v>
      </c>
      <c r="Q675" s="11" t="s">
        <v>8317</v>
      </c>
      <c r="R675" s="11" t="s">
        <v>8319</v>
      </c>
      <c r="S675" s="14">
        <f t="shared" si="32"/>
        <v>41838.840474537035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30"/>
        <v>0</v>
      </c>
      <c r="P676">
        <f t="shared" si="31"/>
        <v>7.5</v>
      </c>
      <c r="Q676" s="11" t="s">
        <v>8317</v>
      </c>
      <c r="R676" s="11" t="s">
        <v>8319</v>
      </c>
      <c r="S676" s="14">
        <f t="shared" si="32"/>
        <v>41803.116053240738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30"/>
        <v>15</v>
      </c>
      <c r="P677">
        <f t="shared" si="31"/>
        <v>34.270000000000003</v>
      </c>
      <c r="Q677" s="11" t="s">
        <v>8317</v>
      </c>
      <c r="R677" s="11" t="s">
        <v>8319</v>
      </c>
      <c r="S677" s="14">
        <f t="shared" si="32"/>
        <v>41975.930601851855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30"/>
        <v>1</v>
      </c>
      <c r="P678">
        <f t="shared" si="31"/>
        <v>61.29</v>
      </c>
      <c r="Q678" s="11" t="s">
        <v>8317</v>
      </c>
      <c r="R678" s="11" t="s">
        <v>8319</v>
      </c>
      <c r="S678" s="14">
        <f t="shared" si="32"/>
        <v>42012.768298611118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30"/>
        <v>26</v>
      </c>
      <c r="P679">
        <f t="shared" si="31"/>
        <v>133.25</v>
      </c>
      <c r="Q679" s="11" t="s">
        <v>8317</v>
      </c>
      <c r="R679" s="11" t="s">
        <v>8319</v>
      </c>
      <c r="S679" s="14">
        <f t="shared" si="32"/>
        <v>42504.403877314813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30"/>
        <v>4</v>
      </c>
      <c r="P680">
        <f t="shared" si="31"/>
        <v>65.180000000000007</v>
      </c>
      <c r="Q680" s="11" t="s">
        <v>8317</v>
      </c>
      <c r="R680" s="11" t="s">
        <v>8319</v>
      </c>
      <c r="S680" s="14">
        <f t="shared" si="32"/>
        <v>42481.376597222217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30"/>
        <v>15</v>
      </c>
      <c r="P681">
        <f t="shared" si="31"/>
        <v>93.9</v>
      </c>
      <c r="Q681" s="11" t="s">
        <v>8317</v>
      </c>
      <c r="R681" s="11" t="s">
        <v>8319</v>
      </c>
      <c r="S681" s="14">
        <f t="shared" si="32"/>
        <v>42556.695706018523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30"/>
        <v>26</v>
      </c>
      <c r="P682">
        <f t="shared" si="31"/>
        <v>150.65</v>
      </c>
      <c r="Q682" s="11" t="s">
        <v>8317</v>
      </c>
      <c r="R682" s="11" t="s">
        <v>8319</v>
      </c>
      <c r="S682" s="14">
        <f t="shared" si="32"/>
        <v>41864.501516203702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30"/>
        <v>0</v>
      </c>
      <c r="P683">
        <f t="shared" si="31"/>
        <v>1</v>
      </c>
      <c r="Q683" s="11" t="s">
        <v>8317</v>
      </c>
      <c r="R683" s="11" t="s">
        <v>8319</v>
      </c>
      <c r="S683" s="14">
        <f t="shared" si="32"/>
        <v>42639.805601851855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30"/>
        <v>0</v>
      </c>
      <c r="P684">
        <f t="shared" si="31"/>
        <v>13.25</v>
      </c>
      <c r="Q684" s="11" t="s">
        <v>8317</v>
      </c>
      <c r="R684" s="11" t="s">
        <v>8319</v>
      </c>
      <c r="S684" s="14">
        <f t="shared" si="32"/>
        <v>42778.765300925923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30"/>
        <v>1</v>
      </c>
      <c r="P685">
        <f t="shared" si="31"/>
        <v>99.33</v>
      </c>
      <c r="Q685" s="11" t="s">
        <v>8317</v>
      </c>
      <c r="R685" s="11" t="s">
        <v>8319</v>
      </c>
      <c r="S685" s="14">
        <f t="shared" si="32"/>
        <v>42634.900046296301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30"/>
        <v>7</v>
      </c>
      <c r="P686">
        <f t="shared" si="31"/>
        <v>177.39</v>
      </c>
      <c r="Q686" s="11" t="s">
        <v>8317</v>
      </c>
      <c r="R686" s="11" t="s">
        <v>8319</v>
      </c>
      <c r="S686" s="14">
        <f t="shared" si="32"/>
        <v>41809.473275462966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30"/>
        <v>28</v>
      </c>
      <c r="P687">
        <f t="shared" si="31"/>
        <v>55.3</v>
      </c>
      <c r="Q687" s="11" t="s">
        <v>8317</v>
      </c>
      <c r="R687" s="11" t="s">
        <v>8319</v>
      </c>
      <c r="S687" s="14">
        <f t="shared" si="32"/>
        <v>41971.866574074069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30"/>
        <v>0</v>
      </c>
      <c r="P688" t="e">
        <f t="shared" si="31"/>
        <v>#DIV/0!</v>
      </c>
      <c r="Q688" s="11" t="s">
        <v>8317</v>
      </c>
      <c r="R688" s="11" t="s">
        <v>8319</v>
      </c>
      <c r="S688" s="14">
        <f t="shared" si="32"/>
        <v>42189.673263888893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30"/>
        <v>4</v>
      </c>
      <c r="P689">
        <f t="shared" si="31"/>
        <v>591.66999999999996</v>
      </c>
      <c r="Q689" s="11" t="s">
        <v>8317</v>
      </c>
      <c r="R689" s="11" t="s">
        <v>8319</v>
      </c>
      <c r="S689" s="14">
        <f t="shared" si="32"/>
        <v>42711.750613425931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30"/>
        <v>73</v>
      </c>
      <c r="P690">
        <f t="shared" si="31"/>
        <v>405.5</v>
      </c>
      <c r="Q690" s="11" t="s">
        <v>8317</v>
      </c>
      <c r="R690" s="11" t="s">
        <v>8319</v>
      </c>
      <c r="S690" s="14">
        <f t="shared" si="32"/>
        <v>42262.104780092588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30"/>
        <v>58</v>
      </c>
      <c r="P691">
        <f t="shared" si="31"/>
        <v>343.15</v>
      </c>
      <c r="Q691" s="11" t="s">
        <v>8317</v>
      </c>
      <c r="R691" s="11" t="s">
        <v>8319</v>
      </c>
      <c r="S691" s="14">
        <f t="shared" si="32"/>
        <v>42675.66778935185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30"/>
        <v>12</v>
      </c>
      <c r="P692">
        <f t="shared" si="31"/>
        <v>72.59</v>
      </c>
      <c r="Q692" s="11" t="s">
        <v>8317</v>
      </c>
      <c r="R692" s="11" t="s">
        <v>8319</v>
      </c>
      <c r="S692" s="14">
        <f t="shared" si="32"/>
        <v>42579.634733796294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30"/>
        <v>1</v>
      </c>
      <c r="P693">
        <f t="shared" si="31"/>
        <v>26</v>
      </c>
      <c r="Q693" s="11" t="s">
        <v>8317</v>
      </c>
      <c r="R693" s="11" t="s">
        <v>8319</v>
      </c>
      <c r="S693" s="14">
        <f t="shared" si="32"/>
        <v>42158.028310185182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30"/>
        <v>7</v>
      </c>
      <c r="P694">
        <f t="shared" si="31"/>
        <v>6.5</v>
      </c>
      <c r="Q694" s="11" t="s">
        <v>8317</v>
      </c>
      <c r="R694" s="11" t="s">
        <v>8319</v>
      </c>
      <c r="S694" s="14">
        <f t="shared" si="32"/>
        <v>42696.37572916667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30"/>
        <v>35</v>
      </c>
      <c r="P695">
        <f t="shared" si="31"/>
        <v>119.39</v>
      </c>
      <c r="Q695" s="11" t="s">
        <v>8317</v>
      </c>
      <c r="R695" s="11" t="s">
        <v>8319</v>
      </c>
      <c r="S695" s="14">
        <f t="shared" si="32"/>
        <v>42094.808182870373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30"/>
        <v>0</v>
      </c>
      <c r="P696">
        <f t="shared" si="31"/>
        <v>84.29</v>
      </c>
      <c r="Q696" s="11" t="s">
        <v>8317</v>
      </c>
      <c r="R696" s="11" t="s">
        <v>8319</v>
      </c>
      <c r="S696" s="14">
        <f t="shared" si="32"/>
        <v>42737.663877314815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30"/>
        <v>1</v>
      </c>
      <c r="P697">
        <f t="shared" si="31"/>
        <v>90.86</v>
      </c>
      <c r="Q697" s="11" t="s">
        <v>8317</v>
      </c>
      <c r="R697" s="11" t="s">
        <v>8319</v>
      </c>
      <c r="S697" s="14">
        <f t="shared" si="32"/>
        <v>41913.521064814813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30"/>
        <v>0</v>
      </c>
      <c r="P698">
        <f t="shared" si="31"/>
        <v>1</v>
      </c>
      <c r="Q698" s="11" t="s">
        <v>8317</v>
      </c>
      <c r="R698" s="11" t="s">
        <v>8319</v>
      </c>
      <c r="S698" s="14">
        <f t="shared" si="32"/>
        <v>41815.927106481482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30"/>
        <v>46</v>
      </c>
      <c r="P699">
        <f t="shared" si="31"/>
        <v>20.34</v>
      </c>
      <c r="Q699" s="11" t="s">
        <v>8317</v>
      </c>
      <c r="R699" s="11" t="s">
        <v>8319</v>
      </c>
      <c r="S699" s="14">
        <f t="shared" si="32"/>
        <v>42388.523020833338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30"/>
        <v>15</v>
      </c>
      <c r="P700">
        <f t="shared" si="31"/>
        <v>530.69000000000005</v>
      </c>
      <c r="Q700" s="11" t="s">
        <v>8317</v>
      </c>
      <c r="R700" s="11" t="s">
        <v>8319</v>
      </c>
      <c r="S700" s="14">
        <f t="shared" si="32"/>
        <v>41866.931076388886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30"/>
        <v>82</v>
      </c>
      <c r="P701">
        <f t="shared" si="31"/>
        <v>120.39</v>
      </c>
      <c r="Q701" s="11" t="s">
        <v>8317</v>
      </c>
      <c r="R701" s="11" t="s">
        <v>8319</v>
      </c>
      <c r="S701" s="14">
        <f t="shared" si="32"/>
        <v>41563.485509259262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30"/>
        <v>3</v>
      </c>
      <c r="P702">
        <f t="shared" si="31"/>
        <v>13</v>
      </c>
      <c r="Q702" s="11" t="s">
        <v>8317</v>
      </c>
      <c r="R702" s="11" t="s">
        <v>8319</v>
      </c>
      <c r="S702" s="14">
        <f t="shared" si="32"/>
        <v>42715.688437500001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30"/>
        <v>27</v>
      </c>
      <c r="P703">
        <f t="shared" si="31"/>
        <v>291.33</v>
      </c>
      <c r="Q703" s="11" t="s">
        <v>8317</v>
      </c>
      <c r="R703" s="11" t="s">
        <v>8319</v>
      </c>
      <c r="S703" s="14">
        <f t="shared" si="32"/>
        <v>41813.662962962961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30"/>
        <v>31</v>
      </c>
      <c r="P704">
        <f t="shared" si="31"/>
        <v>124.92</v>
      </c>
      <c r="Q704" s="11" t="s">
        <v>8317</v>
      </c>
      <c r="R704" s="11" t="s">
        <v>8319</v>
      </c>
      <c r="S704" s="14">
        <f t="shared" si="32"/>
        <v>42668.726701388892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30"/>
        <v>6</v>
      </c>
      <c r="P705">
        <f t="shared" si="31"/>
        <v>119.57</v>
      </c>
      <c r="Q705" s="11" t="s">
        <v>8317</v>
      </c>
      <c r="R705" s="11" t="s">
        <v>8319</v>
      </c>
      <c r="S705" s="14">
        <f t="shared" si="32"/>
        <v>42711.950798611113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30"/>
        <v>1</v>
      </c>
      <c r="P706">
        <f t="shared" si="31"/>
        <v>120.25</v>
      </c>
      <c r="Q706" s="11" t="s">
        <v>8317</v>
      </c>
      <c r="R706" s="11" t="s">
        <v>8319</v>
      </c>
      <c r="S706" s="14">
        <f t="shared" si="32"/>
        <v>42726.192916666667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33">ROUND(E707/D707*100,0)</f>
        <v>1</v>
      </c>
      <c r="P707">
        <f t="shared" ref="P707:P770" si="34">ROUND(E707/L707,2)</f>
        <v>195.4</v>
      </c>
      <c r="Q707" s="11" t="s">
        <v>8317</v>
      </c>
      <c r="R707" s="11" t="s">
        <v>8319</v>
      </c>
      <c r="S707" s="14">
        <f t="shared" ref="S707:S770" si="35">(((J707/60)/60)/24)+DATE(1970,1,1)</f>
        <v>42726.491643518515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33"/>
        <v>0</v>
      </c>
      <c r="P708" t="e">
        <f t="shared" si="34"/>
        <v>#DIV/0!</v>
      </c>
      <c r="Q708" s="11" t="s">
        <v>8317</v>
      </c>
      <c r="R708" s="11" t="s">
        <v>8319</v>
      </c>
      <c r="S708" s="14">
        <f t="shared" si="35"/>
        <v>42676.995173611111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33"/>
        <v>79</v>
      </c>
      <c r="P709">
        <f t="shared" si="34"/>
        <v>117.7</v>
      </c>
      <c r="Q709" s="11" t="s">
        <v>8317</v>
      </c>
      <c r="R709" s="11" t="s">
        <v>8319</v>
      </c>
      <c r="S709" s="14">
        <f t="shared" si="35"/>
        <v>42696.663506944446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33"/>
        <v>22</v>
      </c>
      <c r="P710">
        <f t="shared" si="34"/>
        <v>23.95</v>
      </c>
      <c r="Q710" s="11" t="s">
        <v>8317</v>
      </c>
      <c r="R710" s="11" t="s">
        <v>8319</v>
      </c>
      <c r="S710" s="14">
        <f t="shared" si="35"/>
        <v>41835.581018518518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33"/>
        <v>0</v>
      </c>
      <c r="P711">
        <f t="shared" si="34"/>
        <v>30.5</v>
      </c>
      <c r="Q711" s="11" t="s">
        <v>8317</v>
      </c>
      <c r="R711" s="11" t="s">
        <v>8319</v>
      </c>
      <c r="S711" s="14">
        <f t="shared" si="35"/>
        <v>41948.041192129633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33"/>
        <v>0</v>
      </c>
      <c r="P712" t="e">
        <f t="shared" si="34"/>
        <v>#DIV/0!</v>
      </c>
      <c r="Q712" s="11" t="s">
        <v>8317</v>
      </c>
      <c r="R712" s="11" t="s">
        <v>8319</v>
      </c>
      <c r="S712" s="14">
        <f t="shared" si="35"/>
        <v>41837.984976851854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33"/>
        <v>34</v>
      </c>
      <c r="P713">
        <f t="shared" si="34"/>
        <v>99.97</v>
      </c>
      <c r="Q713" s="11" t="s">
        <v>8317</v>
      </c>
      <c r="R713" s="11" t="s">
        <v>8319</v>
      </c>
      <c r="S713" s="14">
        <f t="shared" si="35"/>
        <v>42678.459120370375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33"/>
        <v>0</v>
      </c>
      <c r="P714">
        <f t="shared" si="34"/>
        <v>26.25</v>
      </c>
      <c r="Q714" s="11" t="s">
        <v>8317</v>
      </c>
      <c r="R714" s="11" t="s">
        <v>8319</v>
      </c>
      <c r="S714" s="14">
        <f t="shared" si="35"/>
        <v>42384.680925925932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33"/>
        <v>1</v>
      </c>
      <c r="P715">
        <f t="shared" si="34"/>
        <v>199</v>
      </c>
      <c r="Q715" s="11" t="s">
        <v>8317</v>
      </c>
      <c r="R715" s="11" t="s">
        <v>8319</v>
      </c>
      <c r="S715" s="14">
        <f t="shared" si="35"/>
        <v>42496.529305555552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33"/>
        <v>15</v>
      </c>
      <c r="P716">
        <f t="shared" si="34"/>
        <v>80.319999999999993</v>
      </c>
      <c r="Q716" s="11" t="s">
        <v>8317</v>
      </c>
      <c r="R716" s="11" t="s">
        <v>8319</v>
      </c>
      <c r="S716" s="14">
        <f t="shared" si="35"/>
        <v>42734.787986111114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33"/>
        <v>5</v>
      </c>
      <c r="P717">
        <f t="shared" si="34"/>
        <v>115.75</v>
      </c>
      <c r="Q717" s="11" t="s">
        <v>8317</v>
      </c>
      <c r="R717" s="11" t="s">
        <v>8319</v>
      </c>
      <c r="S717" s="14">
        <f t="shared" si="35"/>
        <v>42273.090740740736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33"/>
        <v>10</v>
      </c>
      <c r="P718">
        <f t="shared" si="34"/>
        <v>44.69</v>
      </c>
      <c r="Q718" s="11" t="s">
        <v>8317</v>
      </c>
      <c r="R718" s="11" t="s">
        <v>8319</v>
      </c>
      <c r="S718" s="14">
        <f t="shared" si="35"/>
        <v>41940.658645833333</v>
      </c>
    </row>
    <row r="719" spans="1:19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33"/>
        <v>0</v>
      </c>
      <c r="P719">
        <f t="shared" si="34"/>
        <v>76.25</v>
      </c>
      <c r="Q719" s="11" t="s">
        <v>8317</v>
      </c>
      <c r="R719" s="11" t="s">
        <v>8319</v>
      </c>
      <c r="S719" s="14">
        <f t="shared" si="35"/>
        <v>41857.854189814818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33"/>
        <v>1</v>
      </c>
      <c r="P720">
        <f t="shared" si="34"/>
        <v>22.5</v>
      </c>
      <c r="Q720" s="11" t="s">
        <v>8317</v>
      </c>
      <c r="R720" s="11" t="s">
        <v>8319</v>
      </c>
      <c r="S720" s="14">
        <f t="shared" si="35"/>
        <v>42752.845451388886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33"/>
        <v>1</v>
      </c>
      <c r="P721">
        <f t="shared" si="34"/>
        <v>19.399999999999999</v>
      </c>
      <c r="Q721" s="11" t="s">
        <v>8317</v>
      </c>
      <c r="R721" s="11" t="s">
        <v>8319</v>
      </c>
      <c r="S721" s="14">
        <f t="shared" si="35"/>
        <v>42409.040231481486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33"/>
        <v>144</v>
      </c>
      <c r="P722">
        <f t="shared" si="34"/>
        <v>66.709999999999994</v>
      </c>
      <c r="Q722" s="11" t="s">
        <v>8320</v>
      </c>
      <c r="R722" s="11" t="s">
        <v>8321</v>
      </c>
      <c r="S722" s="14">
        <f t="shared" si="35"/>
        <v>40909.649201388893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33"/>
        <v>122</v>
      </c>
      <c r="P723">
        <f t="shared" si="34"/>
        <v>84.14</v>
      </c>
      <c r="Q723" s="11" t="s">
        <v>8320</v>
      </c>
      <c r="R723" s="11" t="s">
        <v>8321</v>
      </c>
      <c r="S723" s="14">
        <f t="shared" si="35"/>
        <v>41807.571840277778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33"/>
        <v>132</v>
      </c>
      <c r="P724">
        <f t="shared" si="34"/>
        <v>215.73</v>
      </c>
      <c r="Q724" s="11" t="s">
        <v>8320</v>
      </c>
      <c r="R724" s="11" t="s">
        <v>8321</v>
      </c>
      <c r="S724" s="14">
        <f t="shared" si="35"/>
        <v>40977.805300925924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33"/>
        <v>109</v>
      </c>
      <c r="P725">
        <f t="shared" si="34"/>
        <v>54.69</v>
      </c>
      <c r="Q725" s="11" t="s">
        <v>8320</v>
      </c>
      <c r="R725" s="11" t="s">
        <v>8321</v>
      </c>
      <c r="S725" s="14">
        <f t="shared" si="35"/>
        <v>42184.816539351858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33"/>
        <v>105</v>
      </c>
      <c r="P726">
        <f t="shared" si="34"/>
        <v>51.63</v>
      </c>
      <c r="Q726" s="11" t="s">
        <v>8320</v>
      </c>
      <c r="R726" s="11" t="s">
        <v>8321</v>
      </c>
      <c r="S726" s="14">
        <f t="shared" si="35"/>
        <v>40694.638460648144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33"/>
        <v>100</v>
      </c>
      <c r="P727">
        <f t="shared" si="34"/>
        <v>143.36000000000001</v>
      </c>
      <c r="Q727" s="11" t="s">
        <v>8320</v>
      </c>
      <c r="R727" s="11" t="s">
        <v>8321</v>
      </c>
      <c r="S727" s="14">
        <f t="shared" si="35"/>
        <v>42321.626296296294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33"/>
        <v>101</v>
      </c>
      <c r="P728">
        <f t="shared" si="34"/>
        <v>72.430000000000007</v>
      </c>
      <c r="Q728" s="11" t="s">
        <v>8320</v>
      </c>
      <c r="R728" s="11" t="s">
        <v>8321</v>
      </c>
      <c r="S728" s="14">
        <f t="shared" si="35"/>
        <v>41346.042673611111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33"/>
        <v>156</v>
      </c>
      <c r="P729">
        <f t="shared" si="34"/>
        <v>36.53</v>
      </c>
      <c r="Q729" s="11" t="s">
        <v>8320</v>
      </c>
      <c r="R729" s="11" t="s">
        <v>8321</v>
      </c>
      <c r="S729" s="14">
        <f t="shared" si="35"/>
        <v>41247.020243055551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33"/>
        <v>106</v>
      </c>
      <c r="P730">
        <f t="shared" si="34"/>
        <v>60.9</v>
      </c>
      <c r="Q730" s="11" t="s">
        <v>8320</v>
      </c>
      <c r="R730" s="11" t="s">
        <v>8321</v>
      </c>
      <c r="S730" s="14">
        <f t="shared" si="35"/>
        <v>40731.837465277778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33"/>
        <v>131</v>
      </c>
      <c r="P731">
        <f t="shared" si="34"/>
        <v>43.55</v>
      </c>
      <c r="Q731" s="11" t="s">
        <v>8320</v>
      </c>
      <c r="R731" s="11" t="s">
        <v>8321</v>
      </c>
      <c r="S731" s="14">
        <f t="shared" si="35"/>
        <v>41111.185891203706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33"/>
        <v>132</v>
      </c>
      <c r="P732">
        <f t="shared" si="34"/>
        <v>99.77</v>
      </c>
      <c r="Q732" s="11" t="s">
        <v>8320</v>
      </c>
      <c r="R732" s="11" t="s">
        <v>8321</v>
      </c>
      <c r="S732" s="14">
        <f t="shared" si="35"/>
        <v>40854.745266203703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33"/>
        <v>126</v>
      </c>
      <c r="P733">
        <f t="shared" si="34"/>
        <v>88.73</v>
      </c>
      <c r="Q733" s="11" t="s">
        <v>8320</v>
      </c>
      <c r="R733" s="11" t="s">
        <v>8321</v>
      </c>
      <c r="S733" s="14">
        <f t="shared" si="35"/>
        <v>40879.795682870368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33"/>
        <v>160</v>
      </c>
      <c r="P734">
        <f t="shared" si="34"/>
        <v>4.92</v>
      </c>
      <c r="Q734" s="11" t="s">
        <v>8320</v>
      </c>
      <c r="R734" s="11" t="s">
        <v>8321</v>
      </c>
      <c r="S734" s="14">
        <f t="shared" si="35"/>
        <v>41486.424317129626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33"/>
        <v>120</v>
      </c>
      <c r="P735">
        <f t="shared" si="34"/>
        <v>17.82</v>
      </c>
      <c r="Q735" s="11" t="s">
        <v>8320</v>
      </c>
      <c r="R735" s="11" t="s">
        <v>8321</v>
      </c>
      <c r="S735" s="14">
        <f t="shared" si="35"/>
        <v>41598.420046296298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33"/>
        <v>126</v>
      </c>
      <c r="P736">
        <f t="shared" si="34"/>
        <v>187.19</v>
      </c>
      <c r="Q736" s="11" t="s">
        <v>8320</v>
      </c>
      <c r="R736" s="11" t="s">
        <v>8321</v>
      </c>
      <c r="S736" s="14">
        <f t="shared" si="35"/>
        <v>42102.164583333331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33"/>
        <v>114</v>
      </c>
      <c r="P737">
        <f t="shared" si="34"/>
        <v>234.81</v>
      </c>
      <c r="Q737" s="11" t="s">
        <v>8320</v>
      </c>
      <c r="R737" s="11" t="s">
        <v>8321</v>
      </c>
      <c r="S737" s="14">
        <f t="shared" si="35"/>
        <v>41946.029467592591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33"/>
        <v>315</v>
      </c>
      <c r="P738">
        <f t="shared" si="34"/>
        <v>105.05</v>
      </c>
      <c r="Q738" s="11" t="s">
        <v>8320</v>
      </c>
      <c r="R738" s="11" t="s">
        <v>8321</v>
      </c>
      <c r="S738" s="14">
        <f t="shared" si="35"/>
        <v>41579.734259259261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33"/>
        <v>122</v>
      </c>
      <c r="P739">
        <f t="shared" si="34"/>
        <v>56.67</v>
      </c>
      <c r="Q739" s="11" t="s">
        <v>8320</v>
      </c>
      <c r="R739" s="11" t="s">
        <v>8321</v>
      </c>
      <c r="S739" s="14">
        <f t="shared" si="35"/>
        <v>41667.275312500002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33"/>
        <v>107</v>
      </c>
      <c r="P740">
        <f t="shared" si="34"/>
        <v>39.049999999999997</v>
      </c>
      <c r="Q740" s="11" t="s">
        <v>8320</v>
      </c>
      <c r="R740" s="11" t="s">
        <v>8321</v>
      </c>
      <c r="S740" s="14">
        <f t="shared" si="35"/>
        <v>41943.604097222218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33"/>
        <v>158</v>
      </c>
      <c r="P741">
        <f t="shared" si="34"/>
        <v>68.349999999999994</v>
      </c>
      <c r="Q741" s="11" t="s">
        <v>8320</v>
      </c>
      <c r="R741" s="11" t="s">
        <v>8321</v>
      </c>
      <c r="S741" s="14">
        <f t="shared" si="35"/>
        <v>41829.502650462964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33"/>
        <v>107</v>
      </c>
      <c r="P742">
        <f t="shared" si="34"/>
        <v>169.58</v>
      </c>
      <c r="Q742" s="11" t="s">
        <v>8320</v>
      </c>
      <c r="R742" s="11" t="s">
        <v>8321</v>
      </c>
      <c r="S742" s="14">
        <f t="shared" si="35"/>
        <v>42162.146782407406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33"/>
        <v>102</v>
      </c>
      <c r="P743">
        <f t="shared" si="34"/>
        <v>141.41999999999999</v>
      </c>
      <c r="Q743" s="11" t="s">
        <v>8320</v>
      </c>
      <c r="R743" s="11" t="s">
        <v>8321</v>
      </c>
      <c r="S743" s="14">
        <f t="shared" si="35"/>
        <v>41401.648217592592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33"/>
        <v>111</v>
      </c>
      <c r="P744">
        <f t="shared" si="34"/>
        <v>67.39</v>
      </c>
      <c r="Q744" s="11" t="s">
        <v>8320</v>
      </c>
      <c r="R744" s="11" t="s">
        <v>8321</v>
      </c>
      <c r="S744" s="14">
        <f t="shared" si="35"/>
        <v>41689.917962962965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33"/>
        <v>148</v>
      </c>
      <c r="P745">
        <f t="shared" si="34"/>
        <v>54.27</v>
      </c>
      <c r="Q745" s="11" t="s">
        <v>8320</v>
      </c>
      <c r="R745" s="11" t="s">
        <v>8321</v>
      </c>
      <c r="S745" s="14">
        <f t="shared" si="35"/>
        <v>40990.709317129629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33"/>
        <v>102</v>
      </c>
      <c r="P746">
        <f t="shared" si="34"/>
        <v>82.52</v>
      </c>
      <c r="Q746" s="11" t="s">
        <v>8320</v>
      </c>
      <c r="R746" s="11" t="s">
        <v>8321</v>
      </c>
      <c r="S746" s="14">
        <f t="shared" si="35"/>
        <v>41226.95721064815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33"/>
        <v>179</v>
      </c>
      <c r="P747">
        <f t="shared" si="34"/>
        <v>53.73</v>
      </c>
      <c r="Q747" s="11" t="s">
        <v>8320</v>
      </c>
      <c r="R747" s="11" t="s">
        <v>8321</v>
      </c>
      <c r="S747" s="14">
        <f t="shared" si="35"/>
        <v>41367.572280092594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33"/>
        <v>111</v>
      </c>
      <c r="P748">
        <f t="shared" si="34"/>
        <v>34.21</v>
      </c>
      <c r="Q748" s="11" t="s">
        <v>8320</v>
      </c>
      <c r="R748" s="11" t="s">
        <v>8321</v>
      </c>
      <c r="S748" s="14">
        <f t="shared" si="35"/>
        <v>41157.042928240742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33"/>
        <v>100</v>
      </c>
      <c r="P749">
        <f t="shared" si="34"/>
        <v>127.33</v>
      </c>
      <c r="Q749" s="11" t="s">
        <v>8320</v>
      </c>
      <c r="R749" s="11" t="s">
        <v>8321</v>
      </c>
      <c r="S749" s="14">
        <f t="shared" si="35"/>
        <v>41988.548831018517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33"/>
        <v>100</v>
      </c>
      <c r="P750">
        <f t="shared" si="34"/>
        <v>45.57</v>
      </c>
      <c r="Q750" s="11" t="s">
        <v>8320</v>
      </c>
      <c r="R750" s="11" t="s">
        <v>8321</v>
      </c>
      <c r="S750" s="14">
        <f t="shared" si="35"/>
        <v>41831.846828703703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33"/>
        <v>106</v>
      </c>
      <c r="P751">
        <f t="shared" si="34"/>
        <v>95.96</v>
      </c>
      <c r="Q751" s="11" t="s">
        <v>8320</v>
      </c>
      <c r="R751" s="11" t="s">
        <v>8321</v>
      </c>
      <c r="S751" s="14">
        <f t="shared" si="35"/>
        <v>42733.94131944445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33"/>
        <v>103</v>
      </c>
      <c r="P752">
        <f t="shared" si="34"/>
        <v>77.27</v>
      </c>
      <c r="Q752" s="11" t="s">
        <v>8320</v>
      </c>
      <c r="R752" s="11" t="s">
        <v>8321</v>
      </c>
      <c r="S752" s="14">
        <f t="shared" si="35"/>
        <v>41299.878148148149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33"/>
        <v>119</v>
      </c>
      <c r="P753">
        <f t="shared" si="34"/>
        <v>57.34</v>
      </c>
      <c r="Q753" s="11" t="s">
        <v>8320</v>
      </c>
      <c r="R753" s="11" t="s">
        <v>8321</v>
      </c>
      <c r="S753" s="14">
        <f t="shared" si="35"/>
        <v>40713.630497685182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33"/>
        <v>112</v>
      </c>
      <c r="P754">
        <f t="shared" si="34"/>
        <v>53.19</v>
      </c>
      <c r="Q754" s="11" t="s">
        <v>8320</v>
      </c>
      <c r="R754" s="11" t="s">
        <v>8321</v>
      </c>
      <c r="S754" s="14">
        <f t="shared" si="35"/>
        <v>42639.421493055561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33"/>
        <v>128</v>
      </c>
      <c r="P755">
        <f t="shared" si="34"/>
        <v>492.31</v>
      </c>
      <c r="Q755" s="11" t="s">
        <v>8320</v>
      </c>
      <c r="R755" s="11" t="s">
        <v>8321</v>
      </c>
      <c r="S755" s="14">
        <f t="shared" si="35"/>
        <v>42019.590173611112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33"/>
        <v>104</v>
      </c>
      <c r="P756">
        <f t="shared" si="34"/>
        <v>42.35</v>
      </c>
      <c r="Q756" s="11" t="s">
        <v>8320</v>
      </c>
      <c r="R756" s="11" t="s">
        <v>8321</v>
      </c>
      <c r="S756" s="14">
        <f t="shared" si="35"/>
        <v>41249.749085648145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33"/>
        <v>102</v>
      </c>
      <c r="P757">
        <f t="shared" si="34"/>
        <v>37.47</v>
      </c>
      <c r="Q757" s="11" t="s">
        <v>8320</v>
      </c>
      <c r="R757" s="11" t="s">
        <v>8321</v>
      </c>
      <c r="S757" s="14">
        <f t="shared" si="35"/>
        <v>41383.605057870373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33"/>
        <v>118</v>
      </c>
      <c r="P758">
        <f t="shared" si="34"/>
        <v>37.450000000000003</v>
      </c>
      <c r="Q758" s="11" t="s">
        <v>8320</v>
      </c>
      <c r="R758" s="11" t="s">
        <v>8321</v>
      </c>
      <c r="S758" s="14">
        <f t="shared" si="35"/>
        <v>40590.766886574071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33"/>
        <v>238</v>
      </c>
      <c r="P759">
        <f t="shared" si="34"/>
        <v>33.06</v>
      </c>
      <c r="Q759" s="11" t="s">
        <v>8320</v>
      </c>
      <c r="R759" s="11" t="s">
        <v>8321</v>
      </c>
      <c r="S759" s="14">
        <f t="shared" si="35"/>
        <v>41235.054560185185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33"/>
        <v>102</v>
      </c>
      <c r="P760">
        <f t="shared" si="34"/>
        <v>134.21</v>
      </c>
      <c r="Q760" s="11" t="s">
        <v>8320</v>
      </c>
      <c r="R760" s="11" t="s">
        <v>8321</v>
      </c>
      <c r="S760" s="14">
        <f t="shared" si="35"/>
        <v>40429.836435185185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33"/>
        <v>102</v>
      </c>
      <c r="P761">
        <f t="shared" si="34"/>
        <v>51.47</v>
      </c>
      <c r="Q761" s="11" t="s">
        <v>8320</v>
      </c>
      <c r="R761" s="11" t="s">
        <v>8321</v>
      </c>
      <c r="S761" s="14">
        <f t="shared" si="35"/>
        <v>41789.330312500002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33"/>
        <v>0</v>
      </c>
      <c r="P762" t="e">
        <f t="shared" si="34"/>
        <v>#DIV/0!</v>
      </c>
      <c r="Q762" s="11" t="s">
        <v>8320</v>
      </c>
      <c r="R762" s="11" t="s">
        <v>8322</v>
      </c>
      <c r="S762" s="14">
        <f t="shared" si="35"/>
        <v>42670.764039351852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33"/>
        <v>5</v>
      </c>
      <c r="P763">
        <f t="shared" si="34"/>
        <v>39.17</v>
      </c>
      <c r="Q763" s="11" t="s">
        <v>8320</v>
      </c>
      <c r="R763" s="11" t="s">
        <v>8322</v>
      </c>
      <c r="S763" s="14">
        <f t="shared" si="35"/>
        <v>41642.751458333332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33"/>
        <v>0</v>
      </c>
      <c r="P764" t="e">
        <f t="shared" si="34"/>
        <v>#DIV/0!</v>
      </c>
      <c r="Q764" s="11" t="s">
        <v>8320</v>
      </c>
      <c r="R764" s="11" t="s">
        <v>8322</v>
      </c>
      <c r="S764" s="14">
        <f t="shared" si="35"/>
        <v>42690.858449074076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33"/>
        <v>0</v>
      </c>
      <c r="P765">
        <f t="shared" si="34"/>
        <v>5</v>
      </c>
      <c r="Q765" s="11" t="s">
        <v>8320</v>
      </c>
      <c r="R765" s="11" t="s">
        <v>8322</v>
      </c>
      <c r="S765" s="14">
        <f t="shared" si="35"/>
        <v>41471.446851851848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33"/>
        <v>0</v>
      </c>
      <c r="P766" t="e">
        <f t="shared" si="34"/>
        <v>#DIV/0!</v>
      </c>
      <c r="Q766" s="11" t="s">
        <v>8320</v>
      </c>
      <c r="R766" s="11" t="s">
        <v>8322</v>
      </c>
      <c r="S766" s="14">
        <f t="shared" si="35"/>
        <v>42227.173159722224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33"/>
        <v>36</v>
      </c>
      <c r="P767">
        <f t="shared" si="34"/>
        <v>57.3</v>
      </c>
      <c r="Q767" s="11" t="s">
        <v>8320</v>
      </c>
      <c r="R767" s="11" t="s">
        <v>8322</v>
      </c>
      <c r="S767" s="14">
        <f t="shared" si="35"/>
        <v>41901.542638888888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33"/>
        <v>0</v>
      </c>
      <c r="P768" t="e">
        <f t="shared" si="34"/>
        <v>#DIV/0!</v>
      </c>
      <c r="Q768" s="11" t="s">
        <v>8320</v>
      </c>
      <c r="R768" s="11" t="s">
        <v>8322</v>
      </c>
      <c r="S768" s="14">
        <f t="shared" si="35"/>
        <v>42021.783368055556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33"/>
        <v>4</v>
      </c>
      <c r="P769">
        <f t="shared" si="34"/>
        <v>59</v>
      </c>
      <c r="Q769" s="11" t="s">
        <v>8320</v>
      </c>
      <c r="R769" s="11" t="s">
        <v>8322</v>
      </c>
      <c r="S769" s="14">
        <f t="shared" si="35"/>
        <v>42115.143634259264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33"/>
        <v>0</v>
      </c>
      <c r="P770" t="e">
        <f t="shared" si="34"/>
        <v>#DIV/0!</v>
      </c>
      <c r="Q770" s="11" t="s">
        <v>8320</v>
      </c>
      <c r="R770" s="11" t="s">
        <v>8322</v>
      </c>
      <c r="S770" s="14">
        <f t="shared" si="35"/>
        <v>41594.207060185188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36">ROUND(E771/D771*100,0)</f>
        <v>41</v>
      </c>
      <c r="P771">
        <f t="shared" ref="P771:P834" si="37">ROUND(E771/L771,2)</f>
        <v>31.85</v>
      </c>
      <c r="Q771" s="11" t="s">
        <v>8320</v>
      </c>
      <c r="R771" s="11" t="s">
        <v>8322</v>
      </c>
      <c r="S771" s="14">
        <f t="shared" ref="S771:S834" si="38">(((J771/60)/60)/24)+DATE(1970,1,1)</f>
        <v>41604.996458333335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36"/>
        <v>0</v>
      </c>
      <c r="P772" t="e">
        <f t="shared" si="37"/>
        <v>#DIV/0!</v>
      </c>
      <c r="Q772" s="11" t="s">
        <v>8320</v>
      </c>
      <c r="R772" s="11" t="s">
        <v>8322</v>
      </c>
      <c r="S772" s="14">
        <f t="shared" si="38"/>
        <v>41289.999641203707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36"/>
        <v>0</v>
      </c>
      <c r="P773">
        <f t="shared" si="37"/>
        <v>10</v>
      </c>
      <c r="Q773" s="11" t="s">
        <v>8320</v>
      </c>
      <c r="R773" s="11" t="s">
        <v>8322</v>
      </c>
      <c r="S773" s="14">
        <f t="shared" si="38"/>
        <v>42349.824097222227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36"/>
        <v>3</v>
      </c>
      <c r="P774">
        <f t="shared" si="37"/>
        <v>50</v>
      </c>
      <c r="Q774" s="11" t="s">
        <v>8320</v>
      </c>
      <c r="R774" s="11" t="s">
        <v>8322</v>
      </c>
      <c r="S774" s="14">
        <f t="shared" si="38"/>
        <v>40068.056932870371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36"/>
        <v>1</v>
      </c>
      <c r="P775">
        <f t="shared" si="37"/>
        <v>16</v>
      </c>
      <c r="Q775" s="11" t="s">
        <v>8320</v>
      </c>
      <c r="R775" s="11" t="s">
        <v>8322</v>
      </c>
      <c r="S775" s="14">
        <f t="shared" si="38"/>
        <v>42100.735937499994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36"/>
        <v>70</v>
      </c>
      <c r="P776">
        <f t="shared" si="37"/>
        <v>39</v>
      </c>
      <c r="Q776" s="11" t="s">
        <v>8320</v>
      </c>
      <c r="R776" s="11" t="s">
        <v>8322</v>
      </c>
      <c r="S776" s="14">
        <f t="shared" si="38"/>
        <v>41663.780300925922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36"/>
        <v>2</v>
      </c>
      <c r="P777">
        <f t="shared" si="37"/>
        <v>34</v>
      </c>
      <c r="Q777" s="11" t="s">
        <v>8320</v>
      </c>
      <c r="R777" s="11" t="s">
        <v>8322</v>
      </c>
      <c r="S777" s="14">
        <f t="shared" si="38"/>
        <v>40863.060127314813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36"/>
        <v>51</v>
      </c>
      <c r="P778">
        <f t="shared" si="37"/>
        <v>63.12</v>
      </c>
      <c r="Q778" s="11" t="s">
        <v>8320</v>
      </c>
      <c r="R778" s="11" t="s">
        <v>8322</v>
      </c>
      <c r="S778" s="14">
        <f t="shared" si="38"/>
        <v>42250.685706018514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36"/>
        <v>1</v>
      </c>
      <c r="P779">
        <f t="shared" si="37"/>
        <v>7</v>
      </c>
      <c r="Q779" s="11" t="s">
        <v>8320</v>
      </c>
      <c r="R779" s="11" t="s">
        <v>8322</v>
      </c>
      <c r="S779" s="14">
        <f t="shared" si="38"/>
        <v>41456.981215277774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36"/>
        <v>0</v>
      </c>
      <c r="P780">
        <f t="shared" si="37"/>
        <v>2</v>
      </c>
      <c r="Q780" s="11" t="s">
        <v>8320</v>
      </c>
      <c r="R780" s="11" t="s">
        <v>8322</v>
      </c>
      <c r="S780" s="14">
        <f t="shared" si="38"/>
        <v>41729.702314814815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36"/>
        <v>3</v>
      </c>
      <c r="P781">
        <f t="shared" si="37"/>
        <v>66.67</v>
      </c>
      <c r="Q781" s="11" t="s">
        <v>8320</v>
      </c>
      <c r="R781" s="11" t="s">
        <v>8322</v>
      </c>
      <c r="S781" s="14">
        <f t="shared" si="38"/>
        <v>40436.68408564815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36"/>
        <v>104</v>
      </c>
      <c r="P782">
        <f t="shared" si="37"/>
        <v>38.520000000000003</v>
      </c>
      <c r="Q782" s="11" t="s">
        <v>8323</v>
      </c>
      <c r="R782" s="11" t="s">
        <v>8324</v>
      </c>
      <c r="S782" s="14">
        <f t="shared" si="38"/>
        <v>40636.673900462964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36"/>
        <v>133</v>
      </c>
      <c r="P783">
        <f t="shared" si="37"/>
        <v>42.61</v>
      </c>
      <c r="Q783" s="11" t="s">
        <v>8323</v>
      </c>
      <c r="R783" s="11" t="s">
        <v>8324</v>
      </c>
      <c r="S783" s="14">
        <f t="shared" si="38"/>
        <v>41403.000856481485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36"/>
        <v>100</v>
      </c>
      <c r="P784">
        <f t="shared" si="37"/>
        <v>50</v>
      </c>
      <c r="Q784" s="11" t="s">
        <v>8323</v>
      </c>
      <c r="R784" s="11" t="s">
        <v>8324</v>
      </c>
      <c r="S784" s="14">
        <f t="shared" si="38"/>
        <v>41116.758125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36"/>
        <v>148</v>
      </c>
      <c r="P785">
        <f t="shared" si="37"/>
        <v>63.49</v>
      </c>
      <c r="Q785" s="11" t="s">
        <v>8323</v>
      </c>
      <c r="R785" s="11" t="s">
        <v>8324</v>
      </c>
      <c r="S785" s="14">
        <f t="shared" si="38"/>
        <v>40987.773715277777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36"/>
        <v>103</v>
      </c>
      <c r="P786">
        <f t="shared" si="37"/>
        <v>102.5</v>
      </c>
      <c r="Q786" s="11" t="s">
        <v>8323</v>
      </c>
      <c r="R786" s="11" t="s">
        <v>8324</v>
      </c>
      <c r="S786" s="14">
        <f t="shared" si="38"/>
        <v>41675.149525462963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36"/>
        <v>181</v>
      </c>
      <c r="P787">
        <f t="shared" si="37"/>
        <v>31.14</v>
      </c>
      <c r="Q787" s="11" t="s">
        <v>8323</v>
      </c>
      <c r="R787" s="11" t="s">
        <v>8324</v>
      </c>
      <c r="S787" s="14">
        <f t="shared" si="38"/>
        <v>41303.593923611108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36"/>
        <v>143</v>
      </c>
      <c r="P788">
        <f t="shared" si="37"/>
        <v>162.27000000000001</v>
      </c>
      <c r="Q788" s="11" t="s">
        <v>8323</v>
      </c>
      <c r="R788" s="11" t="s">
        <v>8324</v>
      </c>
      <c r="S788" s="14">
        <f t="shared" si="38"/>
        <v>40983.055949074071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36"/>
        <v>114</v>
      </c>
      <c r="P789">
        <f t="shared" si="37"/>
        <v>80.59</v>
      </c>
      <c r="Q789" s="11" t="s">
        <v>8323</v>
      </c>
      <c r="R789" s="11" t="s">
        <v>8324</v>
      </c>
      <c r="S789" s="14">
        <f t="shared" si="38"/>
        <v>41549.627615740741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36"/>
        <v>204</v>
      </c>
      <c r="P790">
        <f t="shared" si="37"/>
        <v>59.85</v>
      </c>
      <c r="Q790" s="11" t="s">
        <v>8323</v>
      </c>
      <c r="R790" s="11" t="s">
        <v>8324</v>
      </c>
      <c r="S790" s="14">
        <f t="shared" si="38"/>
        <v>41059.006805555553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36"/>
        <v>109</v>
      </c>
      <c r="P791">
        <f t="shared" si="37"/>
        <v>132.86000000000001</v>
      </c>
      <c r="Q791" s="11" t="s">
        <v>8323</v>
      </c>
      <c r="R791" s="11" t="s">
        <v>8324</v>
      </c>
      <c r="S791" s="14">
        <f t="shared" si="38"/>
        <v>41277.186111111114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36"/>
        <v>144</v>
      </c>
      <c r="P792">
        <f t="shared" si="37"/>
        <v>92.55</v>
      </c>
      <c r="Q792" s="11" t="s">
        <v>8323</v>
      </c>
      <c r="R792" s="11" t="s">
        <v>8324</v>
      </c>
      <c r="S792" s="14">
        <f t="shared" si="38"/>
        <v>41276.047905092593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36"/>
        <v>104</v>
      </c>
      <c r="P793">
        <f t="shared" si="37"/>
        <v>60.86</v>
      </c>
      <c r="Q793" s="11" t="s">
        <v>8323</v>
      </c>
      <c r="R793" s="11" t="s">
        <v>8324</v>
      </c>
      <c r="S793" s="14">
        <f t="shared" si="38"/>
        <v>41557.780624999999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36"/>
        <v>100</v>
      </c>
      <c r="P794">
        <f t="shared" si="37"/>
        <v>41.85</v>
      </c>
      <c r="Q794" s="11" t="s">
        <v>8323</v>
      </c>
      <c r="R794" s="11" t="s">
        <v>8324</v>
      </c>
      <c r="S794" s="14">
        <f t="shared" si="38"/>
        <v>41555.873645833337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36"/>
        <v>103</v>
      </c>
      <c r="P795">
        <f t="shared" si="37"/>
        <v>88.33</v>
      </c>
      <c r="Q795" s="11" t="s">
        <v>8323</v>
      </c>
      <c r="R795" s="11" t="s">
        <v>8324</v>
      </c>
      <c r="S795" s="14">
        <f t="shared" si="38"/>
        <v>41442.741249999999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36"/>
        <v>105</v>
      </c>
      <c r="P796">
        <f t="shared" si="37"/>
        <v>158.96</v>
      </c>
      <c r="Q796" s="11" t="s">
        <v>8323</v>
      </c>
      <c r="R796" s="11" t="s">
        <v>8324</v>
      </c>
      <c r="S796" s="14">
        <f t="shared" si="38"/>
        <v>40736.115011574075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36"/>
        <v>112</v>
      </c>
      <c r="P797">
        <f t="shared" si="37"/>
        <v>85.05</v>
      </c>
      <c r="Q797" s="11" t="s">
        <v>8323</v>
      </c>
      <c r="R797" s="11" t="s">
        <v>8324</v>
      </c>
      <c r="S797" s="14">
        <f t="shared" si="38"/>
        <v>40963.613032407404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36"/>
        <v>101</v>
      </c>
      <c r="P798">
        <f t="shared" si="37"/>
        <v>112.61</v>
      </c>
      <c r="Q798" s="11" t="s">
        <v>8323</v>
      </c>
      <c r="R798" s="11" t="s">
        <v>8324</v>
      </c>
      <c r="S798" s="14">
        <f t="shared" si="38"/>
        <v>41502.882928240739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36"/>
        <v>108</v>
      </c>
      <c r="P799">
        <f t="shared" si="37"/>
        <v>45.44</v>
      </c>
      <c r="Q799" s="11" t="s">
        <v>8323</v>
      </c>
      <c r="R799" s="11" t="s">
        <v>8324</v>
      </c>
      <c r="S799" s="14">
        <f t="shared" si="38"/>
        <v>40996.994074074071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36"/>
        <v>115</v>
      </c>
      <c r="P800">
        <f t="shared" si="37"/>
        <v>46.22</v>
      </c>
      <c r="Q800" s="11" t="s">
        <v>8323</v>
      </c>
      <c r="R800" s="11" t="s">
        <v>8324</v>
      </c>
      <c r="S800" s="14">
        <f t="shared" si="38"/>
        <v>41882.590127314819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36"/>
        <v>100</v>
      </c>
      <c r="P801">
        <f t="shared" si="37"/>
        <v>178.61</v>
      </c>
      <c r="Q801" s="11" t="s">
        <v>8323</v>
      </c>
      <c r="R801" s="11" t="s">
        <v>8324</v>
      </c>
      <c r="S801" s="14">
        <f t="shared" si="38"/>
        <v>40996.667199074072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36"/>
        <v>152</v>
      </c>
      <c r="P802">
        <f t="shared" si="37"/>
        <v>40.75</v>
      </c>
      <c r="Q802" s="11" t="s">
        <v>8323</v>
      </c>
      <c r="R802" s="11" t="s">
        <v>8324</v>
      </c>
      <c r="S802" s="14">
        <f t="shared" si="38"/>
        <v>41863.433495370373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36"/>
        <v>112</v>
      </c>
      <c r="P803">
        <f t="shared" si="37"/>
        <v>43.73</v>
      </c>
      <c r="Q803" s="11" t="s">
        <v>8323</v>
      </c>
      <c r="R803" s="11" t="s">
        <v>8324</v>
      </c>
      <c r="S803" s="14">
        <f t="shared" si="38"/>
        <v>40695.795370370368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36"/>
        <v>101</v>
      </c>
      <c r="P804">
        <f t="shared" si="37"/>
        <v>81.069999999999993</v>
      </c>
      <c r="Q804" s="11" t="s">
        <v>8323</v>
      </c>
      <c r="R804" s="11" t="s">
        <v>8324</v>
      </c>
      <c r="S804" s="14">
        <f t="shared" si="38"/>
        <v>41123.022268518522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36"/>
        <v>123</v>
      </c>
      <c r="P805">
        <f t="shared" si="37"/>
        <v>74.61</v>
      </c>
      <c r="Q805" s="11" t="s">
        <v>8323</v>
      </c>
      <c r="R805" s="11" t="s">
        <v>8324</v>
      </c>
      <c r="S805" s="14">
        <f t="shared" si="38"/>
        <v>40665.949976851851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36"/>
        <v>100</v>
      </c>
      <c r="P806">
        <f t="shared" si="37"/>
        <v>305.56</v>
      </c>
      <c r="Q806" s="11" t="s">
        <v>8323</v>
      </c>
      <c r="R806" s="11" t="s">
        <v>8324</v>
      </c>
      <c r="S806" s="14">
        <f t="shared" si="38"/>
        <v>40730.105625000004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36"/>
        <v>105</v>
      </c>
      <c r="P807">
        <f t="shared" si="37"/>
        <v>58.33</v>
      </c>
      <c r="Q807" s="11" t="s">
        <v>8323</v>
      </c>
      <c r="R807" s="11" t="s">
        <v>8324</v>
      </c>
      <c r="S807" s="14">
        <f t="shared" si="38"/>
        <v>40690.823055555556</v>
      </c>
    </row>
    <row r="808" spans="1:19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36"/>
        <v>104</v>
      </c>
      <c r="P808">
        <f t="shared" si="37"/>
        <v>117.68</v>
      </c>
      <c r="Q808" s="11" t="s">
        <v>8323</v>
      </c>
      <c r="R808" s="11" t="s">
        <v>8324</v>
      </c>
      <c r="S808" s="14">
        <f t="shared" si="38"/>
        <v>40763.691423611112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36"/>
        <v>105</v>
      </c>
      <c r="P809">
        <f t="shared" si="37"/>
        <v>73.77</v>
      </c>
      <c r="Q809" s="11" t="s">
        <v>8323</v>
      </c>
      <c r="R809" s="11" t="s">
        <v>8324</v>
      </c>
      <c r="S809" s="14">
        <f t="shared" si="38"/>
        <v>42759.628599537042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36"/>
        <v>100</v>
      </c>
      <c r="P810">
        <f t="shared" si="37"/>
        <v>104.65</v>
      </c>
      <c r="Q810" s="11" t="s">
        <v>8323</v>
      </c>
      <c r="R810" s="11" t="s">
        <v>8324</v>
      </c>
      <c r="S810" s="14">
        <f t="shared" si="38"/>
        <v>41962.100532407407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36"/>
        <v>104</v>
      </c>
      <c r="P811">
        <f t="shared" si="37"/>
        <v>79.83</v>
      </c>
      <c r="Q811" s="11" t="s">
        <v>8323</v>
      </c>
      <c r="R811" s="11" t="s">
        <v>8324</v>
      </c>
      <c r="S811" s="14">
        <f t="shared" si="38"/>
        <v>41628.833680555559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36"/>
        <v>105</v>
      </c>
      <c r="P812">
        <f t="shared" si="37"/>
        <v>58.33</v>
      </c>
      <c r="Q812" s="11" t="s">
        <v>8323</v>
      </c>
      <c r="R812" s="11" t="s">
        <v>8324</v>
      </c>
      <c r="S812" s="14">
        <f t="shared" si="38"/>
        <v>41123.056273148148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36"/>
        <v>104</v>
      </c>
      <c r="P813">
        <f t="shared" si="37"/>
        <v>86.67</v>
      </c>
      <c r="Q813" s="11" t="s">
        <v>8323</v>
      </c>
      <c r="R813" s="11" t="s">
        <v>8324</v>
      </c>
      <c r="S813" s="14">
        <f t="shared" si="38"/>
        <v>41443.643541666665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36"/>
        <v>152</v>
      </c>
      <c r="P814">
        <f t="shared" si="37"/>
        <v>27.61</v>
      </c>
      <c r="Q814" s="11" t="s">
        <v>8323</v>
      </c>
      <c r="R814" s="11" t="s">
        <v>8324</v>
      </c>
      <c r="S814" s="14">
        <f t="shared" si="38"/>
        <v>41282.017962962964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36"/>
        <v>160</v>
      </c>
      <c r="P815">
        <f t="shared" si="37"/>
        <v>25</v>
      </c>
      <c r="Q815" s="11" t="s">
        <v>8323</v>
      </c>
      <c r="R815" s="11" t="s">
        <v>8324</v>
      </c>
      <c r="S815" s="14">
        <f t="shared" si="38"/>
        <v>41080.960243055553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36"/>
        <v>127</v>
      </c>
      <c r="P816">
        <f t="shared" si="37"/>
        <v>45.46</v>
      </c>
      <c r="Q816" s="11" t="s">
        <v>8323</v>
      </c>
      <c r="R816" s="11" t="s">
        <v>8324</v>
      </c>
      <c r="S816" s="14">
        <f t="shared" si="38"/>
        <v>40679.743067129632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36"/>
        <v>107</v>
      </c>
      <c r="P817">
        <f t="shared" si="37"/>
        <v>99.53</v>
      </c>
      <c r="Q817" s="11" t="s">
        <v>8323</v>
      </c>
      <c r="R817" s="11" t="s">
        <v>8324</v>
      </c>
      <c r="S817" s="14">
        <f t="shared" si="38"/>
        <v>41914.917858796296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36"/>
        <v>115</v>
      </c>
      <c r="P818">
        <f t="shared" si="37"/>
        <v>39.31</v>
      </c>
      <c r="Q818" s="11" t="s">
        <v>8323</v>
      </c>
      <c r="R818" s="11" t="s">
        <v>8324</v>
      </c>
      <c r="S818" s="14">
        <f t="shared" si="38"/>
        <v>41341.870868055557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36"/>
        <v>137</v>
      </c>
      <c r="P819">
        <f t="shared" si="37"/>
        <v>89.42</v>
      </c>
      <c r="Q819" s="11" t="s">
        <v>8323</v>
      </c>
      <c r="R819" s="11" t="s">
        <v>8324</v>
      </c>
      <c r="S819" s="14">
        <f t="shared" si="38"/>
        <v>40925.599664351852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36"/>
        <v>156</v>
      </c>
      <c r="P820">
        <f t="shared" si="37"/>
        <v>28.68</v>
      </c>
      <c r="Q820" s="11" t="s">
        <v>8323</v>
      </c>
      <c r="R820" s="11" t="s">
        <v>8324</v>
      </c>
      <c r="S820" s="14">
        <f t="shared" si="38"/>
        <v>41120.882881944446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36"/>
        <v>109</v>
      </c>
      <c r="P821">
        <f t="shared" si="37"/>
        <v>31.07</v>
      </c>
      <c r="Q821" s="11" t="s">
        <v>8323</v>
      </c>
      <c r="R821" s="11" t="s">
        <v>8324</v>
      </c>
      <c r="S821" s="14">
        <f t="shared" si="38"/>
        <v>41619.998310185183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36"/>
        <v>134</v>
      </c>
      <c r="P822">
        <f t="shared" si="37"/>
        <v>70.55</v>
      </c>
      <c r="Q822" s="11" t="s">
        <v>8323</v>
      </c>
      <c r="R822" s="11" t="s">
        <v>8324</v>
      </c>
      <c r="S822" s="14">
        <f t="shared" si="38"/>
        <v>41768.841921296298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36"/>
        <v>100</v>
      </c>
      <c r="P823">
        <f t="shared" si="37"/>
        <v>224.13</v>
      </c>
      <c r="Q823" s="11" t="s">
        <v>8323</v>
      </c>
      <c r="R823" s="11" t="s">
        <v>8324</v>
      </c>
      <c r="S823" s="14">
        <f t="shared" si="38"/>
        <v>42093.922048611115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36"/>
        <v>119</v>
      </c>
      <c r="P824">
        <f t="shared" si="37"/>
        <v>51.81</v>
      </c>
      <c r="Q824" s="11" t="s">
        <v>8323</v>
      </c>
      <c r="R824" s="11" t="s">
        <v>8324</v>
      </c>
      <c r="S824" s="14">
        <f t="shared" si="38"/>
        <v>41157.947337962964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36"/>
        <v>180</v>
      </c>
      <c r="P825">
        <f t="shared" si="37"/>
        <v>43.52</v>
      </c>
      <c r="Q825" s="11" t="s">
        <v>8323</v>
      </c>
      <c r="R825" s="11" t="s">
        <v>8324</v>
      </c>
      <c r="S825" s="14">
        <f t="shared" si="38"/>
        <v>42055.972824074073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36"/>
        <v>134</v>
      </c>
      <c r="P826">
        <f t="shared" si="37"/>
        <v>39.82</v>
      </c>
      <c r="Q826" s="11" t="s">
        <v>8323</v>
      </c>
      <c r="R826" s="11" t="s">
        <v>8324</v>
      </c>
      <c r="S826" s="14">
        <f t="shared" si="38"/>
        <v>40250.242106481484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36"/>
        <v>100</v>
      </c>
      <c r="P827">
        <f t="shared" si="37"/>
        <v>126.81</v>
      </c>
      <c r="Q827" s="11" t="s">
        <v>8323</v>
      </c>
      <c r="R827" s="11" t="s">
        <v>8324</v>
      </c>
      <c r="S827" s="14">
        <f t="shared" si="38"/>
        <v>41186.306527777779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36"/>
        <v>101</v>
      </c>
      <c r="P828">
        <f t="shared" si="37"/>
        <v>113.88</v>
      </c>
      <c r="Q828" s="11" t="s">
        <v>8323</v>
      </c>
      <c r="R828" s="11" t="s">
        <v>8324</v>
      </c>
      <c r="S828" s="14">
        <f t="shared" si="38"/>
        <v>40973.038541666669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36"/>
        <v>103</v>
      </c>
      <c r="P829">
        <f t="shared" si="37"/>
        <v>28.18</v>
      </c>
      <c r="Q829" s="11" t="s">
        <v>8323</v>
      </c>
      <c r="R829" s="11" t="s">
        <v>8324</v>
      </c>
      <c r="S829" s="14">
        <f t="shared" si="38"/>
        <v>40927.473460648151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36"/>
        <v>107</v>
      </c>
      <c r="P830">
        <f t="shared" si="37"/>
        <v>36.61</v>
      </c>
      <c r="Q830" s="11" t="s">
        <v>8323</v>
      </c>
      <c r="R830" s="11" t="s">
        <v>8324</v>
      </c>
      <c r="S830" s="14">
        <f t="shared" si="38"/>
        <v>41073.050717592596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36"/>
        <v>104</v>
      </c>
      <c r="P831">
        <f t="shared" si="37"/>
        <v>32.5</v>
      </c>
      <c r="Q831" s="11" t="s">
        <v>8323</v>
      </c>
      <c r="R831" s="11" t="s">
        <v>8324</v>
      </c>
      <c r="S831" s="14">
        <f t="shared" si="38"/>
        <v>42504.801388888889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36"/>
        <v>108</v>
      </c>
      <c r="P832">
        <f t="shared" si="37"/>
        <v>60.66</v>
      </c>
      <c r="Q832" s="11" t="s">
        <v>8323</v>
      </c>
      <c r="R832" s="11" t="s">
        <v>8324</v>
      </c>
      <c r="S832" s="14">
        <f t="shared" si="38"/>
        <v>41325.525752314818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36"/>
        <v>233</v>
      </c>
      <c r="P833">
        <f t="shared" si="37"/>
        <v>175</v>
      </c>
      <c r="Q833" s="11" t="s">
        <v>8323</v>
      </c>
      <c r="R833" s="11" t="s">
        <v>8324</v>
      </c>
      <c r="S833" s="14">
        <f t="shared" si="38"/>
        <v>40996.646921296298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36"/>
        <v>101</v>
      </c>
      <c r="P834">
        <f t="shared" si="37"/>
        <v>97.99</v>
      </c>
      <c r="Q834" s="11" t="s">
        <v>8323</v>
      </c>
      <c r="R834" s="11" t="s">
        <v>8324</v>
      </c>
      <c r="S834" s="14">
        <f t="shared" si="38"/>
        <v>40869.675173611111</v>
      </c>
    </row>
    <row r="835" spans="1:19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39">ROUND(E835/D835*100,0)</f>
        <v>102</v>
      </c>
      <c r="P835">
        <f t="shared" ref="P835:P898" si="40">ROUND(E835/L835,2)</f>
        <v>148.78</v>
      </c>
      <c r="Q835" s="11" t="s">
        <v>8323</v>
      </c>
      <c r="R835" s="11" t="s">
        <v>8324</v>
      </c>
      <c r="S835" s="14">
        <f t="shared" ref="S835:S898" si="41">(((J835/60)/60)/24)+DATE(1970,1,1)</f>
        <v>41718.878182870372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39"/>
        <v>131</v>
      </c>
      <c r="P836">
        <f t="shared" si="40"/>
        <v>96.08</v>
      </c>
      <c r="Q836" s="11" t="s">
        <v>8323</v>
      </c>
      <c r="R836" s="11" t="s">
        <v>8324</v>
      </c>
      <c r="S836" s="14">
        <f t="shared" si="41"/>
        <v>41422.822824074072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39"/>
        <v>117</v>
      </c>
      <c r="P837">
        <f t="shared" si="40"/>
        <v>58.63</v>
      </c>
      <c r="Q837" s="11" t="s">
        <v>8323</v>
      </c>
      <c r="R837" s="11" t="s">
        <v>8324</v>
      </c>
      <c r="S837" s="14">
        <f t="shared" si="41"/>
        <v>41005.45784722222</v>
      </c>
    </row>
    <row r="838" spans="1:19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39"/>
        <v>101</v>
      </c>
      <c r="P838">
        <f t="shared" si="40"/>
        <v>109.71</v>
      </c>
      <c r="Q838" s="11" t="s">
        <v>8323</v>
      </c>
      <c r="R838" s="11" t="s">
        <v>8324</v>
      </c>
      <c r="S838" s="14">
        <f t="shared" si="41"/>
        <v>41524.056921296295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39"/>
        <v>122</v>
      </c>
      <c r="P839">
        <f t="shared" si="40"/>
        <v>49.11</v>
      </c>
      <c r="Q839" s="11" t="s">
        <v>8323</v>
      </c>
      <c r="R839" s="11" t="s">
        <v>8324</v>
      </c>
      <c r="S839" s="14">
        <f t="shared" si="41"/>
        <v>41730.998402777775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39"/>
        <v>145</v>
      </c>
      <c r="P840">
        <f t="shared" si="40"/>
        <v>47.67</v>
      </c>
      <c r="Q840" s="11" t="s">
        <v>8323</v>
      </c>
      <c r="R840" s="11" t="s">
        <v>8324</v>
      </c>
      <c r="S840" s="14">
        <f t="shared" si="41"/>
        <v>40895.897974537038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39"/>
        <v>117</v>
      </c>
      <c r="P841">
        <f t="shared" si="40"/>
        <v>60.74</v>
      </c>
      <c r="Q841" s="11" t="s">
        <v>8323</v>
      </c>
      <c r="R841" s="11" t="s">
        <v>8324</v>
      </c>
      <c r="S841" s="14">
        <f t="shared" si="41"/>
        <v>41144.763379629629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39"/>
        <v>120</v>
      </c>
      <c r="P842">
        <f t="shared" si="40"/>
        <v>63.38</v>
      </c>
      <c r="Q842" s="11" t="s">
        <v>8323</v>
      </c>
      <c r="R842" s="11" t="s">
        <v>8325</v>
      </c>
      <c r="S842" s="14">
        <f t="shared" si="41"/>
        <v>42607.226701388892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39"/>
        <v>101</v>
      </c>
      <c r="P843">
        <f t="shared" si="40"/>
        <v>53.89</v>
      </c>
      <c r="Q843" s="11" t="s">
        <v>8323</v>
      </c>
      <c r="R843" s="11" t="s">
        <v>8325</v>
      </c>
      <c r="S843" s="14">
        <f t="shared" si="41"/>
        <v>41923.838692129626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39"/>
        <v>104</v>
      </c>
      <c r="P844">
        <f t="shared" si="40"/>
        <v>66.87</v>
      </c>
      <c r="Q844" s="11" t="s">
        <v>8323</v>
      </c>
      <c r="R844" s="11" t="s">
        <v>8325</v>
      </c>
      <c r="S844" s="14">
        <f t="shared" si="41"/>
        <v>41526.592395833337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39"/>
        <v>267</v>
      </c>
      <c r="P845">
        <f t="shared" si="40"/>
        <v>63.1</v>
      </c>
      <c r="Q845" s="11" t="s">
        <v>8323</v>
      </c>
      <c r="R845" s="11" t="s">
        <v>8325</v>
      </c>
      <c r="S845" s="14">
        <f t="shared" si="41"/>
        <v>42695.257870370369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39"/>
        <v>194</v>
      </c>
      <c r="P846">
        <f t="shared" si="40"/>
        <v>36.630000000000003</v>
      </c>
      <c r="Q846" s="11" t="s">
        <v>8323</v>
      </c>
      <c r="R846" s="11" t="s">
        <v>8325</v>
      </c>
      <c r="S846" s="14">
        <f t="shared" si="41"/>
        <v>41905.684629629628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39"/>
        <v>120</v>
      </c>
      <c r="P847">
        <f t="shared" si="40"/>
        <v>34.01</v>
      </c>
      <c r="Q847" s="11" t="s">
        <v>8323</v>
      </c>
      <c r="R847" s="11" t="s">
        <v>8325</v>
      </c>
      <c r="S847" s="14">
        <f t="shared" si="41"/>
        <v>42578.205972222218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39"/>
        <v>122</v>
      </c>
      <c r="P848">
        <f t="shared" si="40"/>
        <v>28.55</v>
      </c>
      <c r="Q848" s="11" t="s">
        <v>8323</v>
      </c>
      <c r="R848" s="11" t="s">
        <v>8325</v>
      </c>
      <c r="S848" s="14">
        <f t="shared" si="41"/>
        <v>41694.391840277778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39"/>
        <v>100</v>
      </c>
      <c r="P849">
        <f t="shared" si="40"/>
        <v>10</v>
      </c>
      <c r="Q849" s="11" t="s">
        <v>8323</v>
      </c>
      <c r="R849" s="11" t="s">
        <v>8325</v>
      </c>
      <c r="S849" s="14">
        <f t="shared" si="41"/>
        <v>42165.79833333334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39"/>
        <v>100</v>
      </c>
      <c r="P850">
        <f t="shared" si="40"/>
        <v>18.75</v>
      </c>
      <c r="Q850" s="11" t="s">
        <v>8323</v>
      </c>
      <c r="R850" s="11" t="s">
        <v>8325</v>
      </c>
      <c r="S850" s="14">
        <f t="shared" si="41"/>
        <v>42078.792048611111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39"/>
        <v>120</v>
      </c>
      <c r="P851">
        <f t="shared" si="40"/>
        <v>41.7</v>
      </c>
      <c r="Q851" s="11" t="s">
        <v>8323</v>
      </c>
      <c r="R851" s="11" t="s">
        <v>8325</v>
      </c>
      <c r="S851" s="14">
        <f t="shared" si="41"/>
        <v>42051.148888888885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39"/>
        <v>155</v>
      </c>
      <c r="P852">
        <f t="shared" si="40"/>
        <v>46.67</v>
      </c>
      <c r="Q852" s="11" t="s">
        <v>8323</v>
      </c>
      <c r="R852" s="11" t="s">
        <v>8325</v>
      </c>
      <c r="S852" s="14">
        <f t="shared" si="41"/>
        <v>42452.827743055561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39"/>
        <v>130</v>
      </c>
      <c r="P853">
        <f t="shared" si="40"/>
        <v>37.270000000000003</v>
      </c>
      <c r="Q853" s="11" t="s">
        <v>8323</v>
      </c>
      <c r="R853" s="11" t="s">
        <v>8325</v>
      </c>
      <c r="S853" s="14">
        <f t="shared" si="41"/>
        <v>42522.880243055552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39"/>
        <v>105</v>
      </c>
      <c r="P854">
        <f t="shared" si="40"/>
        <v>59.26</v>
      </c>
      <c r="Q854" s="11" t="s">
        <v>8323</v>
      </c>
      <c r="R854" s="11" t="s">
        <v>8325</v>
      </c>
      <c r="S854" s="14">
        <f t="shared" si="41"/>
        <v>42656.805497685185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39"/>
        <v>100</v>
      </c>
      <c r="P855">
        <f t="shared" si="40"/>
        <v>30</v>
      </c>
      <c r="Q855" s="11" t="s">
        <v>8323</v>
      </c>
      <c r="R855" s="11" t="s">
        <v>8325</v>
      </c>
      <c r="S855" s="14">
        <f t="shared" si="41"/>
        <v>42021.832280092596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39"/>
        <v>118</v>
      </c>
      <c r="P856">
        <f t="shared" si="40"/>
        <v>65.86</v>
      </c>
      <c r="Q856" s="11" t="s">
        <v>8323</v>
      </c>
      <c r="R856" s="11" t="s">
        <v>8325</v>
      </c>
      <c r="S856" s="14">
        <f t="shared" si="41"/>
        <v>42702.212337962963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39"/>
        <v>103</v>
      </c>
      <c r="P857">
        <f t="shared" si="40"/>
        <v>31.91</v>
      </c>
      <c r="Q857" s="11" t="s">
        <v>8323</v>
      </c>
      <c r="R857" s="11" t="s">
        <v>8325</v>
      </c>
      <c r="S857" s="14">
        <f t="shared" si="41"/>
        <v>42545.125196759262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39"/>
        <v>218</v>
      </c>
      <c r="P858">
        <f t="shared" si="40"/>
        <v>19.46</v>
      </c>
      <c r="Q858" s="11" t="s">
        <v>8323</v>
      </c>
      <c r="R858" s="11" t="s">
        <v>8325</v>
      </c>
      <c r="S858" s="14">
        <f t="shared" si="41"/>
        <v>42609.311990740738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39"/>
        <v>100</v>
      </c>
      <c r="P859">
        <f t="shared" si="40"/>
        <v>50</v>
      </c>
      <c r="Q859" s="11" t="s">
        <v>8323</v>
      </c>
      <c r="R859" s="11" t="s">
        <v>8325</v>
      </c>
      <c r="S859" s="14">
        <f t="shared" si="41"/>
        <v>42291.581377314811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39"/>
        <v>144</v>
      </c>
      <c r="P860">
        <f t="shared" si="40"/>
        <v>22.74</v>
      </c>
      <c r="Q860" s="11" t="s">
        <v>8323</v>
      </c>
      <c r="R860" s="11" t="s">
        <v>8325</v>
      </c>
      <c r="S860" s="14">
        <f t="shared" si="41"/>
        <v>42079.745578703703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39"/>
        <v>105</v>
      </c>
      <c r="P861">
        <f t="shared" si="40"/>
        <v>42.72</v>
      </c>
      <c r="Q861" s="11" t="s">
        <v>8323</v>
      </c>
      <c r="R861" s="11" t="s">
        <v>8325</v>
      </c>
      <c r="S861" s="14">
        <f t="shared" si="41"/>
        <v>42128.820231481484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39"/>
        <v>18</v>
      </c>
      <c r="P862">
        <f t="shared" si="40"/>
        <v>52.92</v>
      </c>
      <c r="Q862" s="11" t="s">
        <v>8323</v>
      </c>
      <c r="R862" s="11" t="s">
        <v>8326</v>
      </c>
      <c r="S862" s="14">
        <f t="shared" si="41"/>
        <v>41570.482789351852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39"/>
        <v>2</v>
      </c>
      <c r="P863">
        <f t="shared" si="40"/>
        <v>50.5</v>
      </c>
      <c r="Q863" s="11" t="s">
        <v>8323</v>
      </c>
      <c r="R863" s="11" t="s">
        <v>8326</v>
      </c>
      <c r="S863" s="14">
        <f t="shared" si="41"/>
        <v>42599.965324074074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39"/>
        <v>0</v>
      </c>
      <c r="P864">
        <f t="shared" si="40"/>
        <v>42.5</v>
      </c>
      <c r="Q864" s="11" t="s">
        <v>8323</v>
      </c>
      <c r="R864" s="11" t="s">
        <v>8326</v>
      </c>
      <c r="S864" s="14">
        <f t="shared" si="41"/>
        <v>41559.5549537037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39"/>
        <v>5</v>
      </c>
      <c r="P865">
        <f t="shared" si="40"/>
        <v>18</v>
      </c>
      <c r="Q865" s="11" t="s">
        <v>8323</v>
      </c>
      <c r="R865" s="11" t="s">
        <v>8326</v>
      </c>
      <c r="S865" s="14">
        <f t="shared" si="41"/>
        <v>40921.117662037039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39"/>
        <v>42</v>
      </c>
      <c r="P866">
        <f t="shared" si="40"/>
        <v>34.18</v>
      </c>
      <c r="Q866" s="11" t="s">
        <v>8323</v>
      </c>
      <c r="R866" s="11" t="s">
        <v>8326</v>
      </c>
      <c r="S866" s="14">
        <f t="shared" si="41"/>
        <v>41541.106921296298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39"/>
        <v>2</v>
      </c>
      <c r="P867">
        <f t="shared" si="40"/>
        <v>22.5</v>
      </c>
      <c r="Q867" s="11" t="s">
        <v>8323</v>
      </c>
      <c r="R867" s="11" t="s">
        <v>8326</v>
      </c>
      <c r="S867" s="14">
        <f t="shared" si="41"/>
        <v>41230.77311342593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39"/>
        <v>18</v>
      </c>
      <c r="P868">
        <f t="shared" si="40"/>
        <v>58.18</v>
      </c>
      <c r="Q868" s="11" t="s">
        <v>8323</v>
      </c>
      <c r="R868" s="11" t="s">
        <v>8326</v>
      </c>
      <c r="S868" s="14">
        <f t="shared" si="41"/>
        <v>42025.637939814813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39"/>
        <v>24</v>
      </c>
      <c r="P869">
        <f t="shared" si="40"/>
        <v>109.18</v>
      </c>
      <c r="Q869" s="11" t="s">
        <v>8323</v>
      </c>
      <c r="R869" s="11" t="s">
        <v>8326</v>
      </c>
      <c r="S869" s="14">
        <f t="shared" si="41"/>
        <v>40088.105393518519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39"/>
        <v>0</v>
      </c>
      <c r="P870">
        <f t="shared" si="40"/>
        <v>50</v>
      </c>
      <c r="Q870" s="11" t="s">
        <v>8323</v>
      </c>
      <c r="R870" s="11" t="s">
        <v>8326</v>
      </c>
      <c r="S870" s="14">
        <f t="shared" si="41"/>
        <v>41616.027754629627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39"/>
        <v>12</v>
      </c>
      <c r="P871">
        <f t="shared" si="40"/>
        <v>346.67</v>
      </c>
      <c r="Q871" s="11" t="s">
        <v>8323</v>
      </c>
      <c r="R871" s="11" t="s">
        <v>8326</v>
      </c>
      <c r="S871" s="14">
        <f t="shared" si="41"/>
        <v>41342.845567129632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39"/>
        <v>0</v>
      </c>
      <c r="P872">
        <f t="shared" si="40"/>
        <v>12.4</v>
      </c>
      <c r="Q872" s="11" t="s">
        <v>8323</v>
      </c>
      <c r="R872" s="11" t="s">
        <v>8326</v>
      </c>
      <c r="S872" s="14">
        <f t="shared" si="41"/>
        <v>41488.022256944445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39"/>
        <v>5</v>
      </c>
      <c r="P873">
        <f t="shared" si="40"/>
        <v>27.08</v>
      </c>
      <c r="Q873" s="11" t="s">
        <v>8323</v>
      </c>
      <c r="R873" s="11" t="s">
        <v>8326</v>
      </c>
      <c r="S873" s="14">
        <f t="shared" si="41"/>
        <v>41577.561284722222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39"/>
        <v>1</v>
      </c>
      <c r="P874">
        <f t="shared" si="40"/>
        <v>32.5</v>
      </c>
      <c r="Q874" s="11" t="s">
        <v>8323</v>
      </c>
      <c r="R874" s="11" t="s">
        <v>8326</v>
      </c>
      <c r="S874" s="14">
        <f t="shared" si="41"/>
        <v>40567.825543981482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39"/>
        <v>1</v>
      </c>
      <c r="P875">
        <f t="shared" si="40"/>
        <v>9</v>
      </c>
      <c r="Q875" s="11" t="s">
        <v>8323</v>
      </c>
      <c r="R875" s="11" t="s">
        <v>8326</v>
      </c>
      <c r="S875" s="14">
        <f t="shared" si="41"/>
        <v>41184.167129629634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39"/>
        <v>24</v>
      </c>
      <c r="P876">
        <f t="shared" si="40"/>
        <v>34.76</v>
      </c>
      <c r="Q876" s="11" t="s">
        <v>8323</v>
      </c>
      <c r="R876" s="11" t="s">
        <v>8326</v>
      </c>
      <c r="S876" s="14">
        <f t="shared" si="41"/>
        <v>41368.583726851852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39"/>
        <v>0</v>
      </c>
      <c r="P877" t="e">
        <f t="shared" si="40"/>
        <v>#DIV/0!</v>
      </c>
      <c r="Q877" s="11" t="s">
        <v>8323</v>
      </c>
      <c r="R877" s="11" t="s">
        <v>8326</v>
      </c>
      <c r="S877" s="14">
        <f t="shared" si="41"/>
        <v>42248.723738425921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39"/>
        <v>41</v>
      </c>
      <c r="P878">
        <f t="shared" si="40"/>
        <v>28.58</v>
      </c>
      <c r="Q878" s="11" t="s">
        <v>8323</v>
      </c>
      <c r="R878" s="11" t="s">
        <v>8326</v>
      </c>
      <c r="S878" s="14">
        <f t="shared" si="41"/>
        <v>41276.496840277774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39"/>
        <v>68</v>
      </c>
      <c r="P879">
        <f t="shared" si="40"/>
        <v>46.59</v>
      </c>
      <c r="Q879" s="11" t="s">
        <v>8323</v>
      </c>
      <c r="R879" s="11" t="s">
        <v>8326</v>
      </c>
      <c r="S879" s="14">
        <f t="shared" si="41"/>
        <v>41597.788888888892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39"/>
        <v>1</v>
      </c>
      <c r="P880">
        <f t="shared" si="40"/>
        <v>32.5</v>
      </c>
      <c r="Q880" s="11" t="s">
        <v>8323</v>
      </c>
      <c r="R880" s="11" t="s">
        <v>8326</v>
      </c>
      <c r="S880" s="14">
        <f t="shared" si="41"/>
        <v>40505.232916666668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39"/>
        <v>31</v>
      </c>
      <c r="P881">
        <f t="shared" si="40"/>
        <v>21.47</v>
      </c>
      <c r="Q881" s="11" t="s">
        <v>8323</v>
      </c>
      <c r="R881" s="11" t="s">
        <v>8326</v>
      </c>
      <c r="S881" s="14">
        <f t="shared" si="41"/>
        <v>41037.829918981479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39"/>
        <v>3</v>
      </c>
      <c r="P882">
        <f t="shared" si="40"/>
        <v>14.13</v>
      </c>
      <c r="Q882" s="11" t="s">
        <v>8323</v>
      </c>
      <c r="R882" s="11" t="s">
        <v>8327</v>
      </c>
      <c r="S882" s="14">
        <f t="shared" si="41"/>
        <v>41179.32104166667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39"/>
        <v>1</v>
      </c>
      <c r="P883">
        <f t="shared" si="40"/>
        <v>30</v>
      </c>
      <c r="Q883" s="11" t="s">
        <v>8323</v>
      </c>
      <c r="R883" s="11" t="s">
        <v>8327</v>
      </c>
      <c r="S883" s="14">
        <f t="shared" si="41"/>
        <v>40877.25099537037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39"/>
        <v>20</v>
      </c>
      <c r="P884">
        <f t="shared" si="40"/>
        <v>21.57</v>
      </c>
      <c r="Q884" s="11" t="s">
        <v>8323</v>
      </c>
      <c r="R884" s="11" t="s">
        <v>8327</v>
      </c>
      <c r="S884" s="14">
        <f t="shared" si="41"/>
        <v>40759.860532407409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39"/>
        <v>40</v>
      </c>
      <c r="P885">
        <f t="shared" si="40"/>
        <v>83.38</v>
      </c>
      <c r="Q885" s="11" t="s">
        <v>8323</v>
      </c>
      <c r="R885" s="11" t="s">
        <v>8327</v>
      </c>
      <c r="S885" s="14">
        <f t="shared" si="41"/>
        <v>42371.935590277775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39"/>
        <v>1</v>
      </c>
      <c r="P886">
        <f t="shared" si="40"/>
        <v>10</v>
      </c>
      <c r="Q886" s="11" t="s">
        <v>8323</v>
      </c>
      <c r="R886" s="11" t="s">
        <v>8327</v>
      </c>
      <c r="S886" s="14">
        <f t="shared" si="41"/>
        <v>40981.802615740737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39"/>
        <v>75</v>
      </c>
      <c r="P887">
        <f t="shared" si="40"/>
        <v>35.71</v>
      </c>
      <c r="Q887" s="11" t="s">
        <v>8323</v>
      </c>
      <c r="R887" s="11" t="s">
        <v>8327</v>
      </c>
      <c r="S887" s="14">
        <f t="shared" si="41"/>
        <v>42713.941099537042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39"/>
        <v>41</v>
      </c>
      <c r="P888">
        <f t="shared" si="40"/>
        <v>29.29</v>
      </c>
      <c r="Q888" s="11" t="s">
        <v>8323</v>
      </c>
      <c r="R888" s="11" t="s">
        <v>8327</v>
      </c>
      <c r="S888" s="14">
        <f t="shared" si="41"/>
        <v>42603.870520833334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39"/>
        <v>0</v>
      </c>
      <c r="P889" t="e">
        <f t="shared" si="40"/>
        <v>#DIV/0!</v>
      </c>
      <c r="Q889" s="11" t="s">
        <v>8323</v>
      </c>
      <c r="R889" s="11" t="s">
        <v>8327</v>
      </c>
      <c r="S889" s="14">
        <f t="shared" si="41"/>
        <v>41026.958969907406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39"/>
        <v>7</v>
      </c>
      <c r="P890">
        <f t="shared" si="40"/>
        <v>18</v>
      </c>
      <c r="Q890" s="11" t="s">
        <v>8323</v>
      </c>
      <c r="R890" s="11" t="s">
        <v>8327</v>
      </c>
      <c r="S890" s="14">
        <f t="shared" si="41"/>
        <v>40751.753298611111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39"/>
        <v>9</v>
      </c>
      <c r="P891">
        <f t="shared" si="40"/>
        <v>73.760000000000005</v>
      </c>
      <c r="Q891" s="11" t="s">
        <v>8323</v>
      </c>
      <c r="R891" s="11" t="s">
        <v>8327</v>
      </c>
      <c r="S891" s="14">
        <f t="shared" si="41"/>
        <v>41887.784062500003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39"/>
        <v>4</v>
      </c>
      <c r="P892">
        <f t="shared" si="40"/>
        <v>31.25</v>
      </c>
      <c r="Q892" s="11" t="s">
        <v>8323</v>
      </c>
      <c r="R892" s="11" t="s">
        <v>8327</v>
      </c>
      <c r="S892" s="14">
        <f t="shared" si="41"/>
        <v>41569.698831018519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39"/>
        <v>3</v>
      </c>
      <c r="P893">
        <f t="shared" si="40"/>
        <v>28.89</v>
      </c>
      <c r="Q893" s="11" t="s">
        <v>8323</v>
      </c>
      <c r="R893" s="11" t="s">
        <v>8327</v>
      </c>
      <c r="S893" s="14">
        <f t="shared" si="41"/>
        <v>41842.031597222223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39"/>
        <v>41</v>
      </c>
      <c r="P894">
        <f t="shared" si="40"/>
        <v>143.82</v>
      </c>
      <c r="Q894" s="11" t="s">
        <v>8323</v>
      </c>
      <c r="R894" s="11" t="s">
        <v>8327</v>
      </c>
      <c r="S894" s="14">
        <f t="shared" si="41"/>
        <v>40304.20003472222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39"/>
        <v>10</v>
      </c>
      <c r="P895">
        <f t="shared" si="40"/>
        <v>40</v>
      </c>
      <c r="Q895" s="11" t="s">
        <v>8323</v>
      </c>
      <c r="R895" s="11" t="s">
        <v>8327</v>
      </c>
      <c r="S895" s="14">
        <f t="shared" si="41"/>
        <v>42065.897719907407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39"/>
        <v>39</v>
      </c>
      <c r="P896">
        <f t="shared" si="40"/>
        <v>147.81</v>
      </c>
      <c r="Q896" s="11" t="s">
        <v>8323</v>
      </c>
      <c r="R896" s="11" t="s">
        <v>8327</v>
      </c>
      <c r="S896" s="14">
        <f t="shared" si="41"/>
        <v>42496.981597222228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39"/>
        <v>2</v>
      </c>
      <c r="P897">
        <f t="shared" si="40"/>
        <v>27.86</v>
      </c>
      <c r="Q897" s="11" t="s">
        <v>8323</v>
      </c>
      <c r="R897" s="11" t="s">
        <v>8327</v>
      </c>
      <c r="S897" s="14">
        <f t="shared" si="41"/>
        <v>40431.127650462964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39"/>
        <v>40</v>
      </c>
      <c r="P898">
        <f t="shared" si="40"/>
        <v>44.44</v>
      </c>
      <c r="Q898" s="11" t="s">
        <v>8323</v>
      </c>
      <c r="R898" s="11" t="s">
        <v>8327</v>
      </c>
      <c r="S898" s="14">
        <f t="shared" si="41"/>
        <v>42218.872986111113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42">ROUND(E899/D899*100,0)</f>
        <v>0</v>
      </c>
      <c r="P899" t="e">
        <f t="shared" ref="P899:P962" si="43">ROUND(E899/L899,2)</f>
        <v>#DIV/0!</v>
      </c>
      <c r="Q899" s="11" t="s">
        <v>8323</v>
      </c>
      <c r="R899" s="11" t="s">
        <v>8327</v>
      </c>
      <c r="S899" s="14">
        <f t="shared" ref="S899:S962" si="44">(((J899/60)/60)/24)+DATE(1970,1,1)</f>
        <v>41211.688750000001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42"/>
        <v>3</v>
      </c>
      <c r="P900">
        <f t="shared" si="43"/>
        <v>35</v>
      </c>
      <c r="Q900" s="11" t="s">
        <v>8323</v>
      </c>
      <c r="R900" s="11" t="s">
        <v>8327</v>
      </c>
      <c r="S900" s="14">
        <f t="shared" si="44"/>
        <v>40878.758217592593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42"/>
        <v>37</v>
      </c>
      <c r="P901">
        <f t="shared" si="43"/>
        <v>35</v>
      </c>
      <c r="Q901" s="11" t="s">
        <v>8323</v>
      </c>
      <c r="R901" s="11" t="s">
        <v>8327</v>
      </c>
      <c r="S901" s="14">
        <f t="shared" si="44"/>
        <v>40646.099097222221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42"/>
        <v>0</v>
      </c>
      <c r="P902">
        <f t="shared" si="43"/>
        <v>10.5</v>
      </c>
      <c r="Q902" s="11" t="s">
        <v>8323</v>
      </c>
      <c r="R902" s="11" t="s">
        <v>8326</v>
      </c>
      <c r="S902" s="14">
        <f t="shared" si="44"/>
        <v>42429.84956018519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42"/>
        <v>0</v>
      </c>
      <c r="P903" t="e">
        <f t="shared" si="43"/>
        <v>#DIV/0!</v>
      </c>
      <c r="Q903" s="11" t="s">
        <v>8323</v>
      </c>
      <c r="R903" s="11" t="s">
        <v>8326</v>
      </c>
      <c r="S903" s="14">
        <f t="shared" si="44"/>
        <v>40291.81150462963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42"/>
        <v>0</v>
      </c>
      <c r="P904">
        <f t="shared" si="43"/>
        <v>30</v>
      </c>
      <c r="Q904" s="11" t="s">
        <v>8323</v>
      </c>
      <c r="R904" s="11" t="s">
        <v>8326</v>
      </c>
      <c r="S904" s="14">
        <f t="shared" si="44"/>
        <v>41829.965532407405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42"/>
        <v>3</v>
      </c>
      <c r="P905">
        <f t="shared" si="43"/>
        <v>40</v>
      </c>
      <c r="Q905" s="11" t="s">
        <v>8323</v>
      </c>
      <c r="R905" s="11" t="s">
        <v>8326</v>
      </c>
      <c r="S905" s="14">
        <f t="shared" si="44"/>
        <v>41149.796064814815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42"/>
        <v>0</v>
      </c>
      <c r="P906">
        <f t="shared" si="43"/>
        <v>50.33</v>
      </c>
      <c r="Q906" s="11" t="s">
        <v>8323</v>
      </c>
      <c r="R906" s="11" t="s">
        <v>8326</v>
      </c>
      <c r="S906" s="14">
        <f t="shared" si="44"/>
        <v>42342.080289351856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42"/>
        <v>3</v>
      </c>
      <c r="P907">
        <f t="shared" si="43"/>
        <v>32.67</v>
      </c>
      <c r="Q907" s="11" t="s">
        <v>8323</v>
      </c>
      <c r="R907" s="11" t="s">
        <v>8326</v>
      </c>
      <c r="S907" s="14">
        <f t="shared" si="44"/>
        <v>40507.239884259259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42"/>
        <v>0</v>
      </c>
      <c r="P908" t="e">
        <f t="shared" si="43"/>
        <v>#DIV/0!</v>
      </c>
      <c r="Q908" s="11" t="s">
        <v>8323</v>
      </c>
      <c r="R908" s="11" t="s">
        <v>8326</v>
      </c>
      <c r="S908" s="14">
        <f t="shared" si="44"/>
        <v>41681.189699074072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42"/>
        <v>0</v>
      </c>
      <c r="P909" t="e">
        <f t="shared" si="43"/>
        <v>#DIV/0!</v>
      </c>
      <c r="Q909" s="11" t="s">
        <v>8323</v>
      </c>
      <c r="R909" s="11" t="s">
        <v>8326</v>
      </c>
      <c r="S909" s="14">
        <f t="shared" si="44"/>
        <v>40767.192395833335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42"/>
        <v>0</v>
      </c>
      <c r="P910" t="e">
        <f t="shared" si="43"/>
        <v>#DIV/0!</v>
      </c>
      <c r="Q910" s="11" t="s">
        <v>8323</v>
      </c>
      <c r="R910" s="11" t="s">
        <v>8326</v>
      </c>
      <c r="S910" s="14">
        <f t="shared" si="44"/>
        <v>40340.801562499997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42"/>
        <v>3</v>
      </c>
      <c r="P911">
        <f t="shared" si="43"/>
        <v>65</v>
      </c>
      <c r="Q911" s="11" t="s">
        <v>8323</v>
      </c>
      <c r="R911" s="11" t="s">
        <v>8326</v>
      </c>
      <c r="S911" s="14">
        <f t="shared" si="44"/>
        <v>41081.69027777778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42"/>
        <v>22</v>
      </c>
      <c r="P912">
        <f t="shared" si="43"/>
        <v>24.6</v>
      </c>
      <c r="Q912" s="11" t="s">
        <v>8323</v>
      </c>
      <c r="R912" s="11" t="s">
        <v>8326</v>
      </c>
      <c r="S912" s="14">
        <f t="shared" si="44"/>
        <v>42737.545358796298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42"/>
        <v>0</v>
      </c>
      <c r="P913" t="e">
        <f t="shared" si="43"/>
        <v>#DIV/0!</v>
      </c>
      <c r="Q913" s="11" t="s">
        <v>8323</v>
      </c>
      <c r="R913" s="11" t="s">
        <v>8326</v>
      </c>
      <c r="S913" s="14">
        <f t="shared" si="44"/>
        <v>41642.005150462966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42"/>
        <v>1</v>
      </c>
      <c r="P914">
        <f t="shared" si="43"/>
        <v>15</v>
      </c>
      <c r="Q914" s="11" t="s">
        <v>8323</v>
      </c>
      <c r="R914" s="11" t="s">
        <v>8326</v>
      </c>
      <c r="S914" s="14">
        <f t="shared" si="44"/>
        <v>41194.109340277777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42"/>
        <v>7</v>
      </c>
      <c r="P915">
        <f t="shared" si="43"/>
        <v>82.58</v>
      </c>
      <c r="Q915" s="11" t="s">
        <v>8323</v>
      </c>
      <c r="R915" s="11" t="s">
        <v>8326</v>
      </c>
      <c r="S915" s="14">
        <f t="shared" si="44"/>
        <v>41004.139108796298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42"/>
        <v>0</v>
      </c>
      <c r="P916" t="e">
        <f t="shared" si="43"/>
        <v>#DIV/0!</v>
      </c>
      <c r="Q916" s="11" t="s">
        <v>8323</v>
      </c>
      <c r="R916" s="11" t="s">
        <v>8326</v>
      </c>
      <c r="S916" s="14">
        <f t="shared" si="44"/>
        <v>41116.763275462967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42"/>
        <v>6</v>
      </c>
      <c r="P917">
        <f t="shared" si="43"/>
        <v>41.67</v>
      </c>
      <c r="Q917" s="11" t="s">
        <v>8323</v>
      </c>
      <c r="R917" s="11" t="s">
        <v>8326</v>
      </c>
      <c r="S917" s="14">
        <f t="shared" si="44"/>
        <v>40937.679560185185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42"/>
        <v>0</v>
      </c>
      <c r="P918" t="e">
        <f t="shared" si="43"/>
        <v>#DIV/0!</v>
      </c>
      <c r="Q918" s="11" t="s">
        <v>8323</v>
      </c>
      <c r="R918" s="11" t="s">
        <v>8326</v>
      </c>
      <c r="S918" s="14">
        <f t="shared" si="44"/>
        <v>40434.853402777779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42"/>
        <v>1</v>
      </c>
      <c r="P919">
        <f t="shared" si="43"/>
        <v>30</v>
      </c>
      <c r="Q919" s="11" t="s">
        <v>8323</v>
      </c>
      <c r="R919" s="11" t="s">
        <v>8326</v>
      </c>
      <c r="S919" s="14">
        <f t="shared" si="44"/>
        <v>41802.94363425926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42"/>
        <v>5</v>
      </c>
      <c r="P920">
        <f t="shared" si="43"/>
        <v>19.600000000000001</v>
      </c>
      <c r="Q920" s="11" t="s">
        <v>8323</v>
      </c>
      <c r="R920" s="11" t="s">
        <v>8326</v>
      </c>
      <c r="S920" s="14">
        <f t="shared" si="44"/>
        <v>41944.916215277779</v>
      </c>
    </row>
    <row r="921" spans="1:19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42"/>
        <v>1</v>
      </c>
      <c r="P921">
        <f t="shared" si="43"/>
        <v>100</v>
      </c>
      <c r="Q921" s="11" t="s">
        <v>8323</v>
      </c>
      <c r="R921" s="11" t="s">
        <v>8326</v>
      </c>
      <c r="S921" s="14">
        <f t="shared" si="44"/>
        <v>41227.641724537039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42"/>
        <v>0</v>
      </c>
      <c r="P922" t="e">
        <f t="shared" si="43"/>
        <v>#DIV/0!</v>
      </c>
      <c r="Q922" s="11" t="s">
        <v>8323</v>
      </c>
      <c r="R922" s="11" t="s">
        <v>8326</v>
      </c>
      <c r="S922" s="14">
        <f t="shared" si="44"/>
        <v>41562.67155092593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42"/>
        <v>31</v>
      </c>
      <c r="P923">
        <f t="shared" si="43"/>
        <v>231.75</v>
      </c>
      <c r="Q923" s="11" t="s">
        <v>8323</v>
      </c>
      <c r="R923" s="11" t="s">
        <v>8326</v>
      </c>
      <c r="S923" s="14">
        <f t="shared" si="44"/>
        <v>40847.171018518515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42"/>
        <v>21</v>
      </c>
      <c r="P924">
        <f t="shared" si="43"/>
        <v>189.33</v>
      </c>
      <c r="Q924" s="11" t="s">
        <v>8323</v>
      </c>
      <c r="R924" s="11" t="s">
        <v>8326</v>
      </c>
      <c r="S924" s="14">
        <f t="shared" si="44"/>
        <v>41878.530011574076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42"/>
        <v>2</v>
      </c>
      <c r="P925">
        <f t="shared" si="43"/>
        <v>55</v>
      </c>
      <c r="Q925" s="11" t="s">
        <v>8323</v>
      </c>
      <c r="R925" s="11" t="s">
        <v>8326</v>
      </c>
      <c r="S925" s="14">
        <f t="shared" si="44"/>
        <v>41934.959756944445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42"/>
        <v>11</v>
      </c>
      <c r="P926">
        <f t="shared" si="43"/>
        <v>21.8</v>
      </c>
      <c r="Q926" s="11" t="s">
        <v>8323</v>
      </c>
      <c r="R926" s="11" t="s">
        <v>8326</v>
      </c>
      <c r="S926" s="14">
        <f t="shared" si="44"/>
        <v>41288.942928240744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42"/>
        <v>3</v>
      </c>
      <c r="P927">
        <f t="shared" si="43"/>
        <v>32</v>
      </c>
      <c r="Q927" s="11" t="s">
        <v>8323</v>
      </c>
      <c r="R927" s="11" t="s">
        <v>8326</v>
      </c>
      <c r="S927" s="14">
        <f t="shared" si="44"/>
        <v>41575.880914351852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42"/>
        <v>0</v>
      </c>
      <c r="P928" t="e">
        <f t="shared" si="43"/>
        <v>#DIV/0!</v>
      </c>
      <c r="Q928" s="11" t="s">
        <v>8323</v>
      </c>
      <c r="R928" s="11" t="s">
        <v>8326</v>
      </c>
      <c r="S928" s="14">
        <f t="shared" si="44"/>
        <v>40338.02002314815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42"/>
        <v>0</v>
      </c>
      <c r="P929" t="e">
        <f t="shared" si="43"/>
        <v>#DIV/0!</v>
      </c>
      <c r="Q929" s="11" t="s">
        <v>8323</v>
      </c>
      <c r="R929" s="11" t="s">
        <v>8326</v>
      </c>
      <c r="S929" s="14">
        <f t="shared" si="44"/>
        <v>41013.822858796295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42"/>
        <v>11</v>
      </c>
      <c r="P930">
        <f t="shared" si="43"/>
        <v>56.25</v>
      </c>
      <c r="Q930" s="11" t="s">
        <v>8323</v>
      </c>
      <c r="R930" s="11" t="s">
        <v>8326</v>
      </c>
      <c r="S930" s="14">
        <f t="shared" si="44"/>
        <v>41180.86241898148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42"/>
        <v>0</v>
      </c>
      <c r="P931" t="e">
        <f t="shared" si="43"/>
        <v>#DIV/0!</v>
      </c>
      <c r="Q931" s="11" t="s">
        <v>8323</v>
      </c>
      <c r="R931" s="11" t="s">
        <v>8326</v>
      </c>
      <c r="S931" s="14">
        <f t="shared" si="44"/>
        <v>40978.238067129627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42"/>
        <v>38</v>
      </c>
      <c r="P932">
        <f t="shared" si="43"/>
        <v>69</v>
      </c>
      <c r="Q932" s="11" t="s">
        <v>8323</v>
      </c>
      <c r="R932" s="11" t="s">
        <v>8326</v>
      </c>
      <c r="S932" s="14">
        <f t="shared" si="44"/>
        <v>40312.915578703702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42"/>
        <v>7</v>
      </c>
      <c r="P933">
        <f t="shared" si="43"/>
        <v>18.71</v>
      </c>
      <c r="Q933" s="11" t="s">
        <v>8323</v>
      </c>
      <c r="R933" s="11" t="s">
        <v>8326</v>
      </c>
      <c r="S933" s="14">
        <f t="shared" si="44"/>
        <v>41680.359976851854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42"/>
        <v>15</v>
      </c>
      <c r="P934">
        <f t="shared" si="43"/>
        <v>46.03</v>
      </c>
      <c r="Q934" s="11" t="s">
        <v>8323</v>
      </c>
      <c r="R934" s="11" t="s">
        <v>8326</v>
      </c>
      <c r="S934" s="14">
        <f t="shared" si="44"/>
        <v>41310.969270833331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42"/>
        <v>6</v>
      </c>
      <c r="P935">
        <f t="shared" si="43"/>
        <v>60</v>
      </c>
      <c r="Q935" s="11" t="s">
        <v>8323</v>
      </c>
      <c r="R935" s="11" t="s">
        <v>8326</v>
      </c>
      <c r="S935" s="14">
        <f t="shared" si="44"/>
        <v>41711.169085648151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42"/>
        <v>30</v>
      </c>
      <c r="P936">
        <f t="shared" si="43"/>
        <v>50.67</v>
      </c>
      <c r="Q936" s="11" t="s">
        <v>8323</v>
      </c>
      <c r="R936" s="11" t="s">
        <v>8326</v>
      </c>
      <c r="S936" s="14">
        <f t="shared" si="44"/>
        <v>41733.737083333333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42"/>
        <v>1</v>
      </c>
      <c r="P937">
        <f t="shared" si="43"/>
        <v>25</v>
      </c>
      <c r="Q937" s="11" t="s">
        <v>8323</v>
      </c>
      <c r="R937" s="11" t="s">
        <v>8326</v>
      </c>
      <c r="S937" s="14">
        <f t="shared" si="44"/>
        <v>42368.333668981482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42"/>
        <v>0</v>
      </c>
      <c r="P938" t="e">
        <f t="shared" si="43"/>
        <v>#DIV/0!</v>
      </c>
      <c r="Q938" s="11" t="s">
        <v>8323</v>
      </c>
      <c r="R938" s="11" t="s">
        <v>8326</v>
      </c>
      <c r="S938" s="14">
        <f t="shared" si="44"/>
        <v>40883.024178240739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42"/>
        <v>1</v>
      </c>
      <c r="P939">
        <f t="shared" si="43"/>
        <v>20</v>
      </c>
      <c r="Q939" s="11" t="s">
        <v>8323</v>
      </c>
      <c r="R939" s="11" t="s">
        <v>8326</v>
      </c>
      <c r="S939" s="14">
        <f t="shared" si="44"/>
        <v>41551.798113425924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42"/>
        <v>0</v>
      </c>
      <c r="P940">
        <f t="shared" si="43"/>
        <v>25</v>
      </c>
      <c r="Q940" s="11" t="s">
        <v>8323</v>
      </c>
      <c r="R940" s="11" t="s">
        <v>8326</v>
      </c>
      <c r="S940" s="14">
        <f t="shared" si="44"/>
        <v>41124.479722222226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42"/>
        <v>1</v>
      </c>
      <c r="P941">
        <f t="shared" si="43"/>
        <v>20</v>
      </c>
      <c r="Q941" s="11" t="s">
        <v>8323</v>
      </c>
      <c r="R941" s="11" t="s">
        <v>8326</v>
      </c>
      <c r="S941" s="14">
        <f t="shared" si="44"/>
        <v>41416.763171296298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42"/>
        <v>17</v>
      </c>
      <c r="P942">
        <f t="shared" si="43"/>
        <v>110.29</v>
      </c>
      <c r="Q942" s="11" t="s">
        <v>8317</v>
      </c>
      <c r="R942" s="11" t="s">
        <v>8319</v>
      </c>
      <c r="S942" s="14">
        <f t="shared" si="44"/>
        <v>42182.008402777778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42"/>
        <v>2</v>
      </c>
      <c r="P943">
        <f t="shared" si="43"/>
        <v>37.450000000000003</v>
      </c>
      <c r="Q943" s="11" t="s">
        <v>8317</v>
      </c>
      <c r="R943" s="11" t="s">
        <v>8319</v>
      </c>
      <c r="S943" s="14">
        <f t="shared" si="44"/>
        <v>42746.096585648149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42"/>
        <v>9</v>
      </c>
      <c r="P944">
        <f t="shared" si="43"/>
        <v>41.75</v>
      </c>
      <c r="Q944" s="11" t="s">
        <v>8317</v>
      </c>
      <c r="R944" s="11" t="s">
        <v>8319</v>
      </c>
      <c r="S944" s="14">
        <f t="shared" si="44"/>
        <v>42382.843287037031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42"/>
        <v>10</v>
      </c>
      <c r="P945">
        <f t="shared" si="43"/>
        <v>24.08</v>
      </c>
      <c r="Q945" s="11" t="s">
        <v>8317</v>
      </c>
      <c r="R945" s="11" t="s">
        <v>8319</v>
      </c>
      <c r="S945" s="14">
        <f t="shared" si="44"/>
        <v>42673.66788194445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42"/>
        <v>13</v>
      </c>
      <c r="P946">
        <f t="shared" si="43"/>
        <v>69.41</v>
      </c>
      <c r="Q946" s="11" t="s">
        <v>8317</v>
      </c>
      <c r="R946" s="11" t="s">
        <v>8319</v>
      </c>
      <c r="S946" s="14">
        <f t="shared" si="44"/>
        <v>42444.583912037036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42"/>
        <v>2</v>
      </c>
      <c r="P947">
        <f t="shared" si="43"/>
        <v>155.25</v>
      </c>
      <c r="Q947" s="11" t="s">
        <v>8317</v>
      </c>
      <c r="R947" s="11" t="s">
        <v>8319</v>
      </c>
      <c r="S947" s="14">
        <f t="shared" si="44"/>
        <v>42732.872986111113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42"/>
        <v>2</v>
      </c>
      <c r="P948">
        <f t="shared" si="43"/>
        <v>57.2</v>
      </c>
      <c r="Q948" s="11" t="s">
        <v>8317</v>
      </c>
      <c r="R948" s="11" t="s">
        <v>8319</v>
      </c>
      <c r="S948" s="14">
        <f t="shared" si="44"/>
        <v>42592.750555555554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42"/>
        <v>0</v>
      </c>
      <c r="P949" t="e">
        <f t="shared" si="43"/>
        <v>#DIV/0!</v>
      </c>
      <c r="Q949" s="11" t="s">
        <v>8317</v>
      </c>
      <c r="R949" s="11" t="s">
        <v>8319</v>
      </c>
      <c r="S949" s="14">
        <f t="shared" si="44"/>
        <v>42491.781319444446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42"/>
        <v>12</v>
      </c>
      <c r="P950">
        <f t="shared" si="43"/>
        <v>60</v>
      </c>
      <c r="Q950" s="11" t="s">
        <v>8317</v>
      </c>
      <c r="R950" s="11" t="s">
        <v>8319</v>
      </c>
      <c r="S950" s="14">
        <f t="shared" si="44"/>
        <v>42411.828287037039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42"/>
        <v>1</v>
      </c>
      <c r="P951">
        <f t="shared" si="43"/>
        <v>39</v>
      </c>
      <c r="Q951" s="11" t="s">
        <v>8317</v>
      </c>
      <c r="R951" s="11" t="s">
        <v>8319</v>
      </c>
      <c r="S951" s="14">
        <f t="shared" si="44"/>
        <v>42361.043703703705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42"/>
        <v>28</v>
      </c>
      <c r="P952">
        <f t="shared" si="43"/>
        <v>58.42</v>
      </c>
      <c r="Q952" s="11" t="s">
        <v>8317</v>
      </c>
      <c r="R952" s="11" t="s">
        <v>8319</v>
      </c>
      <c r="S952" s="14">
        <f t="shared" si="44"/>
        <v>42356.750706018516</v>
      </c>
    </row>
    <row r="953" spans="1:19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42"/>
        <v>38</v>
      </c>
      <c r="P953">
        <f t="shared" si="43"/>
        <v>158.63999999999999</v>
      </c>
      <c r="Q953" s="11" t="s">
        <v>8317</v>
      </c>
      <c r="R953" s="11" t="s">
        <v>8319</v>
      </c>
      <c r="S953" s="14">
        <f t="shared" si="44"/>
        <v>42480.653611111105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42"/>
        <v>40</v>
      </c>
      <c r="P954">
        <f t="shared" si="43"/>
        <v>99.86</v>
      </c>
      <c r="Q954" s="11" t="s">
        <v>8317</v>
      </c>
      <c r="R954" s="11" t="s">
        <v>8319</v>
      </c>
      <c r="S954" s="14">
        <f t="shared" si="44"/>
        <v>42662.613564814819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42"/>
        <v>1</v>
      </c>
      <c r="P955">
        <f t="shared" si="43"/>
        <v>25.2</v>
      </c>
      <c r="Q955" s="11" t="s">
        <v>8317</v>
      </c>
      <c r="R955" s="11" t="s">
        <v>8319</v>
      </c>
      <c r="S955" s="14">
        <f t="shared" si="44"/>
        <v>41999.164340277777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42"/>
        <v>43</v>
      </c>
      <c r="P956">
        <f t="shared" si="43"/>
        <v>89.19</v>
      </c>
      <c r="Q956" s="11" t="s">
        <v>8317</v>
      </c>
      <c r="R956" s="11" t="s">
        <v>8319</v>
      </c>
      <c r="S956" s="14">
        <f t="shared" si="44"/>
        <v>42194.833784722221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42"/>
        <v>6</v>
      </c>
      <c r="P957">
        <f t="shared" si="43"/>
        <v>182.62</v>
      </c>
      <c r="Q957" s="11" t="s">
        <v>8317</v>
      </c>
      <c r="R957" s="11" t="s">
        <v>8319</v>
      </c>
      <c r="S957" s="14">
        <f t="shared" si="44"/>
        <v>42586.295138888891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42"/>
        <v>2</v>
      </c>
      <c r="P958">
        <f t="shared" si="43"/>
        <v>50.65</v>
      </c>
      <c r="Q958" s="11" t="s">
        <v>8317</v>
      </c>
      <c r="R958" s="11" t="s">
        <v>8319</v>
      </c>
      <c r="S958" s="14">
        <f t="shared" si="44"/>
        <v>42060.913877314815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42"/>
        <v>2</v>
      </c>
      <c r="P959">
        <f t="shared" si="43"/>
        <v>33.29</v>
      </c>
      <c r="Q959" s="11" t="s">
        <v>8317</v>
      </c>
      <c r="R959" s="11" t="s">
        <v>8319</v>
      </c>
      <c r="S959" s="14">
        <f t="shared" si="44"/>
        <v>42660.552465277782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42"/>
        <v>11</v>
      </c>
      <c r="P960">
        <f t="shared" si="43"/>
        <v>51.82</v>
      </c>
      <c r="Q960" s="11" t="s">
        <v>8317</v>
      </c>
      <c r="R960" s="11" t="s">
        <v>8319</v>
      </c>
      <c r="S960" s="14">
        <f t="shared" si="44"/>
        <v>42082.802812499998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42"/>
        <v>39</v>
      </c>
      <c r="P961">
        <f t="shared" si="43"/>
        <v>113.63</v>
      </c>
      <c r="Q961" s="11" t="s">
        <v>8317</v>
      </c>
      <c r="R961" s="11" t="s">
        <v>8319</v>
      </c>
      <c r="S961" s="14">
        <f t="shared" si="44"/>
        <v>41993.174363425926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42"/>
        <v>46</v>
      </c>
      <c r="P962">
        <f t="shared" si="43"/>
        <v>136.46</v>
      </c>
      <c r="Q962" s="11" t="s">
        <v>8317</v>
      </c>
      <c r="R962" s="11" t="s">
        <v>8319</v>
      </c>
      <c r="S962" s="14">
        <f t="shared" si="44"/>
        <v>42766.626793981486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45">ROUND(E963/D963*100,0)</f>
        <v>42</v>
      </c>
      <c r="P963">
        <f t="shared" ref="P963:P1026" si="46">ROUND(E963/L963,2)</f>
        <v>364.35</v>
      </c>
      <c r="Q963" s="11" t="s">
        <v>8317</v>
      </c>
      <c r="R963" s="11" t="s">
        <v>8319</v>
      </c>
      <c r="S963" s="14">
        <f t="shared" ref="S963:S1026" si="47">(((J963/60)/60)/24)+DATE(1970,1,1)</f>
        <v>42740.693692129629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45"/>
        <v>28</v>
      </c>
      <c r="P964">
        <f t="shared" si="46"/>
        <v>19.239999999999998</v>
      </c>
      <c r="Q964" s="11" t="s">
        <v>8317</v>
      </c>
      <c r="R964" s="11" t="s">
        <v>8319</v>
      </c>
      <c r="S964" s="14">
        <f t="shared" si="47"/>
        <v>42373.712418981479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45"/>
        <v>1</v>
      </c>
      <c r="P965">
        <f t="shared" si="46"/>
        <v>41.89</v>
      </c>
      <c r="Q965" s="11" t="s">
        <v>8317</v>
      </c>
      <c r="R965" s="11" t="s">
        <v>8319</v>
      </c>
      <c r="S965" s="14">
        <f t="shared" si="47"/>
        <v>42625.635636574079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45"/>
        <v>1</v>
      </c>
      <c r="P966">
        <f t="shared" si="46"/>
        <v>30.31</v>
      </c>
      <c r="Q966" s="11" t="s">
        <v>8317</v>
      </c>
      <c r="R966" s="11" t="s">
        <v>8319</v>
      </c>
      <c r="S966" s="14">
        <f t="shared" si="47"/>
        <v>42208.628692129627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45"/>
        <v>1</v>
      </c>
      <c r="P967">
        <f t="shared" si="46"/>
        <v>49.67</v>
      </c>
      <c r="Q967" s="11" t="s">
        <v>8317</v>
      </c>
      <c r="R967" s="11" t="s">
        <v>8319</v>
      </c>
      <c r="S967" s="14">
        <f t="shared" si="47"/>
        <v>42637.016736111109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45"/>
        <v>15</v>
      </c>
      <c r="P968">
        <f t="shared" si="46"/>
        <v>59.2</v>
      </c>
      <c r="Q968" s="11" t="s">
        <v>8317</v>
      </c>
      <c r="R968" s="11" t="s">
        <v>8319</v>
      </c>
      <c r="S968" s="14">
        <f t="shared" si="47"/>
        <v>42619.635787037041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45"/>
        <v>18</v>
      </c>
      <c r="P969">
        <f t="shared" si="46"/>
        <v>43.98</v>
      </c>
      <c r="Q969" s="11" t="s">
        <v>8317</v>
      </c>
      <c r="R969" s="11" t="s">
        <v>8319</v>
      </c>
      <c r="S969" s="14">
        <f t="shared" si="47"/>
        <v>42422.254328703704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45"/>
        <v>1</v>
      </c>
      <c r="P970">
        <f t="shared" si="46"/>
        <v>26.5</v>
      </c>
      <c r="Q970" s="11" t="s">
        <v>8317</v>
      </c>
      <c r="R970" s="11" t="s">
        <v>8319</v>
      </c>
      <c r="S970" s="14">
        <f t="shared" si="47"/>
        <v>41836.847615740742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45"/>
        <v>47</v>
      </c>
      <c r="P971">
        <f t="shared" si="46"/>
        <v>1272.73</v>
      </c>
      <c r="Q971" s="11" t="s">
        <v>8317</v>
      </c>
      <c r="R971" s="11" t="s">
        <v>8319</v>
      </c>
      <c r="S971" s="14">
        <f t="shared" si="47"/>
        <v>42742.30332175926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45"/>
        <v>46</v>
      </c>
      <c r="P972">
        <f t="shared" si="46"/>
        <v>164</v>
      </c>
      <c r="Q972" s="11" t="s">
        <v>8317</v>
      </c>
      <c r="R972" s="11" t="s">
        <v>8319</v>
      </c>
      <c r="S972" s="14">
        <f t="shared" si="47"/>
        <v>42721.220520833333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45"/>
        <v>0</v>
      </c>
      <c r="P973">
        <f t="shared" si="46"/>
        <v>45.2</v>
      </c>
      <c r="Q973" s="11" t="s">
        <v>8317</v>
      </c>
      <c r="R973" s="11" t="s">
        <v>8319</v>
      </c>
      <c r="S973" s="14">
        <f t="shared" si="47"/>
        <v>42111.709027777775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45"/>
        <v>35</v>
      </c>
      <c r="P974">
        <f t="shared" si="46"/>
        <v>153.88999999999999</v>
      </c>
      <c r="Q974" s="11" t="s">
        <v>8317</v>
      </c>
      <c r="R974" s="11" t="s">
        <v>8319</v>
      </c>
      <c r="S974" s="14">
        <f t="shared" si="47"/>
        <v>41856.865717592591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45"/>
        <v>2</v>
      </c>
      <c r="P975">
        <f t="shared" si="46"/>
        <v>51.38</v>
      </c>
      <c r="Q975" s="11" t="s">
        <v>8317</v>
      </c>
      <c r="R975" s="11" t="s">
        <v>8319</v>
      </c>
      <c r="S975" s="14">
        <f t="shared" si="47"/>
        <v>42257.014965277776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45"/>
        <v>1</v>
      </c>
      <c r="P976">
        <f t="shared" si="46"/>
        <v>93.33</v>
      </c>
      <c r="Q976" s="11" t="s">
        <v>8317</v>
      </c>
      <c r="R976" s="11" t="s">
        <v>8319</v>
      </c>
      <c r="S976" s="14">
        <f t="shared" si="47"/>
        <v>42424.749490740738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45"/>
        <v>3</v>
      </c>
      <c r="P977">
        <f t="shared" si="46"/>
        <v>108.63</v>
      </c>
      <c r="Q977" s="11" t="s">
        <v>8317</v>
      </c>
      <c r="R977" s="11" t="s">
        <v>8319</v>
      </c>
      <c r="S977" s="14">
        <f t="shared" si="47"/>
        <v>42489.696585648147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45"/>
        <v>2</v>
      </c>
      <c r="P978">
        <f t="shared" si="46"/>
        <v>160.5</v>
      </c>
      <c r="Q978" s="11" t="s">
        <v>8317</v>
      </c>
      <c r="R978" s="11" t="s">
        <v>8319</v>
      </c>
      <c r="S978" s="14">
        <f t="shared" si="47"/>
        <v>42185.058993055558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45"/>
        <v>34</v>
      </c>
      <c r="P979">
        <f t="shared" si="46"/>
        <v>75.75</v>
      </c>
      <c r="Q979" s="11" t="s">
        <v>8317</v>
      </c>
      <c r="R979" s="11" t="s">
        <v>8319</v>
      </c>
      <c r="S979" s="14">
        <f t="shared" si="47"/>
        <v>42391.942094907412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45"/>
        <v>56</v>
      </c>
      <c r="P980">
        <f t="shared" si="46"/>
        <v>790.84</v>
      </c>
      <c r="Q980" s="11" t="s">
        <v>8317</v>
      </c>
      <c r="R980" s="11" t="s">
        <v>8319</v>
      </c>
      <c r="S980" s="14">
        <f t="shared" si="47"/>
        <v>42395.309039351851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45"/>
        <v>83</v>
      </c>
      <c r="P981">
        <f t="shared" si="46"/>
        <v>301.94</v>
      </c>
      <c r="Q981" s="11" t="s">
        <v>8317</v>
      </c>
      <c r="R981" s="11" t="s">
        <v>8319</v>
      </c>
      <c r="S981" s="14">
        <f t="shared" si="47"/>
        <v>42506.416990740734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45"/>
        <v>15</v>
      </c>
      <c r="P982">
        <f t="shared" si="46"/>
        <v>47.94</v>
      </c>
      <c r="Q982" s="11" t="s">
        <v>8317</v>
      </c>
      <c r="R982" s="11" t="s">
        <v>8319</v>
      </c>
      <c r="S982" s="14">
        <f t="shared" si="47"/>
        <v>41928.904189814813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45"/>
        <v>0</v>
      </c>
      <c r="P983">
        <f t="shared" si="46"/>
        <v>2.75</v>
      </c>
      <c r="Q983" s="11" t="s">
        <v>8317</v>
      </c>
      <c r="R983" s="11" t="s">
        <v>8319</v>
      </c>
      <c r="S983" s="14">
        <f t="shared" si="47"/>
        <v>41830.947013888886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45"/>
        <v>0</v>
      </c>
      <c r="P984">
        <f t="shared" si="46"/>
        <v>1</v>
      </c>
      <c r="Q984" s="11" t="s">
        <v>8317</v>
      </c>
      <c r="R984" s="11" t="s">
        <v>8319</v>
      </c>
      <c r="S984" s="14">
        <f t="shared" si="47"/>
        <v>42615.753310185188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45"/>
        <v>30</v>
      </c>
      <c r="P985">
        <f t="shared" si="46"/>
        <v>171.79</v>
      </c>
      <c r="Q985" s="11" t="s">
        <v>8317</v>
      </c>
      <c r="R985" s="11" t="s">
        <v>8319</v>
      </c>
      <c r="S985" s="14">
        <f t="shared" si="47"/>
        <v>42574.667650462965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45"/>
        <v>1</v>
      </c>
      <c r="P986">
        <f t="shared" si="46"/>
        <v>35.33</v>
      </c>
      <c r="Q986" s="11" t="s">
        <v>8317</v>
      </c>
      <c r="R986" s="11" t="s">
        <v>8319</v>
      </c>
      <c r="S986" s="14">
        <f t="shared" si="47"/>
        <v>42061.11583333333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45"/>
        <v>6</v>
      </c>
      <c r="P987">
        <f t="shared" si="46"/>
        <v>82.09</v>
      </c>
      <c r="Q987" s="11" t="s">
        <v>8317</v>
      </c>
      <c r="R987" s="11" t="s">
        <v>8319</v>
      </c>
      <c r="S987" s="14">
        <f t="shared" si="47"/>
        <v>42339.967708333337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45"/>
        <v>13</v>
      </c>
      <c r="P988">
        <f t="shared" si="46"/>
        <v>110.87</v>
      </c>
      <c r="Q988" s="11" t="s">
        <v>8317</v>
      </c>
      <c r="R988" s="11" t="s">
        <v>8319</v>
      </c>
      <c r="S988" s="14">
        <f t="shared" si="47"/>
        <v>42324.767361111109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45"/>
        <v>13</v>
      </c>
      <c r="P989">
        <f t="shared" si="46"/>
        <v>161.22</v>
      </c>
      <c r="Q989" s="11" t="s">
        <v>8317</v>
      </c>
      <c r="R989" s="11" t="s">
        <v>8319</v>
      </c>
      <c r="S989" s="14">
        <f t="shared" si="47"/>
        <v>41773.294560185182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45"/>
        <v>0</v>
      </c>
      <c r="P990" t="e">
        <f t="shared" si="46"/>
        <v>#DIV/0!</v>
      </c>
      <c r="Q990" s="11" t="s">
        <v>8317</v>
      </c>
      <c r="R990" s="11" t="s">
        <v>8319</v>
      </c>
      <c r="S990" s="14">
        <f t="shared" si="47"/>
        <v>42614.356770833328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45"/>
        <v>17</v>
      </c>
      <c r="P991">
        <f t="shared" si="46"/>
        <v>52.41</v>
      </c>
      <c r="Q991" s="11" t="s">
        <v>8317</v>
      </c>
      <c r="R991" s="11" t="s">
        <v>8319</v>
      </c>
      <c r="S991" s="14">
        <f t="shared" si="47"/>
        <v>42611.933969907404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45"/>
        <v>0</v>
      </c>
      <c r="P992">
        <f t="shared" si="46"/>
        <v>13</v>
      </c>
      <c r="Q992" s="11" t="s">
        <v>8317</v>
      </c>
      <c r="R992" s="11" t="s">
        <v>8319</v>
      </c>
      <c r="S992" s="14">
        <f t="shared" si="47"/>
        <v>41855.784305555557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45"/>
        <v>4</v>
      </c>
      <c r="P993">
        <f t="shared" si="46"/>
        <v>30.29</v>
      </c>
      <c r="Q993" s="11" t="s">
        <v>8317</v>
      </c>
      <c r="R993" s="11" t="s">
        <v>8319</v>
      </c>
      <c r="S993" s="14">
        <f t="shared" si="47"/>
        <v>42538.75680555556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45"/>
        <v>0</v>
      </c>
      <c r="P994">
        <f t="shared" si="46"/>
        <v>116.75</v>
      </c>
      <c r="Q994" s="11" t="s">
        <v>8317</v>
      </c>
      <c r="R994" s="11" t="s">
        <v>8319</v>
      </c>
      <c r="S994" s="14">
        <f t="shared" si="47"/>
        <v>42437.924988425926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45"/>
        <v>25</v>
      </c>
      <c r="P995">
        <f t="shared" si="46"/>
        <v>89.6</v>
      </c>
      <c r="Q995" s="11" t="s">
        <v>8317</v>
      </c>
      <c r="R995" s="11" t="s">
        <v>8319</v>
      </c>
      <c r="S995" s="14">
        <f t="shared" si="47"/>
        <v>42652.964907407411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45"/>
        <v>2</v>
      </c>
      <c r="P996">
        <f t="shared" si="46"/>
        <v>424.45</v>
      </c>
      <c r="Q996" s="11" t="s">
        <v>8317</v>
      </c>
      <c r="R996" s="11" t="s">
        <v>8319</v>
      </c>
      <c r="S996" s="14">
        <f t="shared" si="47"/>
        <v>41921.263078703705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45"/>
        <v>7</v>
      </c>
      <c r="P997">
        <f t="shared" si="46"/>
        <v>80.67</v>
      </c>
      <c r="Q997" s="11" t="s">
        <v>8317</v>
      </c>
      <c r="R997" s="11" t="s">
        <v>8319</v>
      </c>
      <c r="S997" s="14">
        <f t="shared" si="47"/>
        <v>41947.940740740742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45"/>
        <v>2</v>
      </c>
      <c r="P998">
        <f t="shared" si="46"/>
        <v>13</v>
      </c>
      <c r="Q998" s="11" t="s">
        <v>8317</v>
      </c>
      <c r="R998" s="11" t="s">
        <v>8319</v>
      </c>
      <c r="S998" s="14">
        <f t="shared" si="47"/>
        <v>41817.866435185184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45"/>
        <v>1</v>
      </c>
      <c r="P999">
        <f t="shared" si="46"/>
        <v>8.1300000000000008</v>
      </c>
      <c r="Q999" s="11" t="s">
        <v>8317</v>
      </c>
      <c r="R999" s="11" t="s">
        <v>8319</v>
      </c>
      <c r="S999" s="14">
        <f t="shared" si="47"/>
        <v>41941.10297453704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45"/>
        <v>59</v>
      </c>
      <c r="P1000">
        <f t="shared" si="46"/>
        <v>153.43</v>
      </c>
      <c r="Q1000" s="11" t="s">
        <v>8317</v>
      </c>
      <c r="R1000" s="11" t="s">
        <v>8319</v>
      </c>
      <c r="S1000" s="14">
        <f t="shared" si="47"/>
        <v>42282.168993055559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45"/>
        <v>8</v>
      </c>
      <c r="P1001">
        <f t="shared" si="46"/>
        <v>292.08</v>
      </c>
      <c r="Q1001" s="11" t="s">
        <v>8317</v>
      </c>
      <c r="R1001" s="11" t="s">
        <v>8319</v>
      </c>
      <c r="S1001" s="14">
        <f t="shared" si="47"/>
        <v>41926.29965277778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45"/>
        <v>2</v>
      </c>
      <c r="P1002">
        <f t="shared" si="46"/>
        <v>3304</v>
      </c>
      <c r="Q1002" s="11" t="s">
        <v>8317</v>
      </c>
      <c r="R1002" s="11" t="s">
        <v>8319</v>
      </c>
      <c r="S1002" s="14">
        <f t="shared" si="47"/>
        <v>42749.059722222228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45"/>
        <v>104</v>
      </c>
      <c r="P1003">
        <f t="shared" si="46"/>
        <v>1300</v>
      </c>
      <c r="Q1003" s="11" t="s">
        <v>8317</v>
      </c>
      <c r="R1003" s="11" t="s">
        <v>8319</v>
      </c>
      <c r="S1003" s="14">
        <f t="shared" si="47"/>
        <v>42720.720057870371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45"/>
        <v>30</v>
      </c>
      <c r="P1004">
        <f t="shared" si="46"/>
        <v>134.55000000000001</v>
      </c>
      <c r="Q1004" s="11" t="s">
        <v>8317</v>
      </c>
      <c r="R1004" s="11" t="s">
        <v>8319</v>
      </c>
      <c r="S1004" s="14">
        <f t="shared" si="47"/>
        <v>42325.684189814812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45"/>
        <v>16</v>
      </c>
      <c r="P1005">
        <f t="shared" si="46"/>
        <v>214.07</v>
      </c>
      <c r="Q1005" s="11" t="s">
        <v>8317</v>
      </c>
      <c r="R1005" s="11" t="s">
        <v>8319</v>
      </c>
      <c r="S1005" s="14">
        <f t="shared" si="47"/>
        <v>42780.709039351852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45"/>
        <v>82</v>
      </c>
      <c r="P1006">
        <f t="shared" si="46"/>
        <v>216.34</v>
      </c>
      <c r="Q1006" s="11" t="s">
        <v>8317</v>
      </c>
      <c r="R1006" s="11" t="s">
        <v>8319</v>
      </c>
      <c r="S1006" s="14">
        <f t="shared" si="47"/>
        <v>42388.708645833336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45"/>
        <v>75</v>
      </c>
      <c r="P1007">
        <f t="shared" si="46"/>
        <v>932.31</v>
      </c>
      <c r="Q1007" s="11" t="s">
        <v>8317</v>
      </c>
      <c r="R1007" s="11" t="s">
        <v>8319</v>
      </c>
      <c r="S1007" s="14">
        <f t="shared" si="47"/>
        <v>42276.624803240738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45"/>
        <v>6</v>
      </c>
      <c r="P1008">
        <f t="shared" si="46"/>
        <v>29.25</v>
      </c>
      <c r="Q1008" s="11" t="s">
        <v>8317</v>
      </c>
      <c r="R1008" s="11" t="s">
        <v>8319</v>
      </c>
      <c r="S1008" s="14">
        <f t="shared" si="47"/>
        <v>41977.040185185186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45"/>
        <v>44</v>
      </c>
      <c r="P1009">
        <f t="shared" si="46"/>
        <v>174.95</v>
      </c>
      <c r="Q1009" s="11" t="s">
        <v>8317</v>
      </c>
      <c r="R1009" s="11" t="s">
        <v>8319</v>
      </c>
      <c r="S1009" s="14">
        <f t="shared" si="47"/>
        <v>42676.583599537036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45"/>
        <v>0</v>
      </c>
      <c r="P1010">
        <f t="shared" si="46"/>
        <v>250</v>
      </c>
      <c r="Q1010" s="11" t="s">
        <v>8317</v>
      </c>
      <c r="R1010" s="11" t="s">
        <v>8319</v>
      </c>
      <c r="S1010" s="14">
        <f t="shared" si="47"/>
        <v>42702.809201388889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45"/>
        <v>13</v>
      </c>
      <c r="P1011">
        <f t="shared" si="46"/>
        <v>65</v>
      </c>
      <c r="Q1011" s="11" t="s">
        <v>8317</v>
      </c>
      <c r="R1011" s="11" t="s">
        <v>8319</v>
      </c>
      <c r="S1011" s="14">
        <f t="shared" si="47"/>
        <v>42510.604699074072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45"/>
        <v>0</v>
      </c>
      <c r="P1012">
        <f t="shared" si="46"/>
        <v>55</v>
      </c>
      <c r="Q1012" s="11" t="s">
        <v>8317</v>
      </c>
      <c r="R1012" s="11" t="s">
        <v>8319</v>
      </c>
      <c r="S1012" s="14">
        <f t="shared" si="47"/>
        <v>42561.829421296294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45"/>
        <v>0</v>
      </c>
      <c r="P1013">
        <f t="shared" si="46"/>
        <v>75</v>
      </c>
      <c r="Q1013" s="11" t="s">
        <v>8317</v>
      </c>
      <c r="R1013" s="11" t="s">
        <v>8319</v>
      </c>
      <c r="S1013" s="14">
        <f t="shared" si="47"/>
        <v>41946.898090277777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45"/>
        <v>21535</v>
      </c>
      <c r="P1014">
        <f t="shared" si="46"/>
        <v>1389.36</v>
      </c>
      <c r="Q1014" s="11" t="s">
        <v>8317</v>
      </c>
      <c r="R1014" s="11" t="s">
        <v>8319</v>
      </c>
      <c r="S1014" s="14">
        <f t="shared" si="47"/>
        <v>42714.440416666665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45"/>
        <v>35</v>
      </c>
      <c r="P1015">
        <f t="shared" si="46"/>
        <v>95.91</v>
      </c>
      <c r="Q1015" s="11" t="s">
        <v>8317</v>
      </c>
      <c r="R1015" s="11" t="s">
        <v>8319</v>
      </c>
      <c r="S1015" s="14">
        <f t="shared" si="47"/>
        <v>42339.833981481483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45"/>
        <v>31</v>
      </c>
      <c r="P1016">
        <f t="shared" si="46"/>
        <v>191.25</v>
      </c>
      <c r="Q1016" s="11" t="s">
        <v>8317</v>
      </c>
      <c r="R1016" s="11" t="s">
        <v>8319</v>
      </c>
      <c r="S1016" s="14">
        <f t="shared" si="47"/>
        <v>41955.002488425926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45"/>
        <v>3</v>
      </c>
      <c r="P1017">
        <f t="shared" si="46"/>
        <v>40</v>
      </c>
      <c r="Q1017" s="11" t="s">
        <v>8317</v>
      </c>
      <c r="R1017" s="11" t="s">
        <v>8319</v>
      </c>
      <c r="S1017" s="14">
        <f t="shared" si="47"/>
        <v>42303.878414351857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45"/>
        <v>3</v>
      </c>
      <c r="P1018">
        <f t="shared" si="46"/>
        <v>74.790000000000006</v>
      </c>
      <c r="Q1018" s="11" t="s">
        <v>8317</v>
      </c>
      <c r="R1018" s="11" t="s">
        <v>8319</v>
      </c>
      <c r="S1018" s="14">
        <f t="shared" si="47"/>
        <v>42422.107129629629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45"/>
        <v>23</v>
      </c>
      <c r="P1019">
        <f t="shared" si="46"/>
        <v>161.12</v>
      </c>
      <c r="Q1019" s="11" t="s">
        <v>8317</v>
      </c>
      <c r="R1019" s="11" t="s">
        <v>8319</v>
      </c>
      <c r="S1019" s="14">
        <f t="shared" si="47"/>
        <v>42289.675173611111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45"/>
        <v>3</v>
      </c>
      <c r="P1020">
        <f t="shared" si="46"/>
        <v>88.71</v>
      </c>
      <c r="Q1020" s="11" t="s">
        <v>8317</v>
      </c>
      <c r="R1020" s="11" t="s">
        <v>8319</v>
      </c>
      <c r="S1020" s="14">
        <f t="shared" si="47"/>
        <v>42535.492280092592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45"/>
        <v>47</v>
      </c>
      <c r="P1021">
        <f t="shared" si="46"/>
        <v>53.25</v>
      </c>
      <c r="Q1021" s="11" t="s">
        <v>8317</v>
      </c>
      <c r="R1021" s="11" t="s">
        <v>8319</v>
      </c>
      <c r="S1021" s="14">
        <f t="shared" si="47"/>
        <v>42009.973946759259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45"/>
        <v>206</v>
      </c>
      <c r="P1022">
        <f t="shared" si="46"/>
        <v>106.2</v>
      </c>
      <c r="Q1022" s="11" t="s">
        <v>8323</v>
      </c>
      <c r="R1022" s="11" t="s">
        <v>8328</v>
      </c>
      <c r="S1022" s="14">
        <f t="shared" si="47"/>
        <v>42127.069548611107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45"/>
        <v>352</v>
      </c>
      <c r="P1023">
        <f t="shared" si="46"/>
        <v>22.08</v>
      </c>
      <c r="Q1023" s="11" t="s">
        <v>8323</v>
      </c>
      <c r="R1023" s="11" t="s">
        <v>8328</v>
      </c>
      <c r="S1023" s="14">
        <f t="shared" si="47"/>
        <v>42271.251979166671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45"/>
        <v>115</v>
      </c>
      <c r="P1024">
        <f t="shared" si="46"/>
        <v>31.05</v>
      </c>
      <c r="Q1024" s="11" t="s">
        <v>8323</v>
      </c>
      <c r="R1024" s="11" t="s">
        <v>8328</v>
      </c>
      <c r="S1024" s="14">
        <f t="shared" si="47"/>
        <v>42111.646724537044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45"/>
        <v>237</v>
      </c>
      <c r="P1025">
        <f t="shared" si="46"/>
        <v>36.21</v>
      </c>
      <c r="Q1025" s="11" t="s">
        <v>8323</v>
      </c>
      <c r="R1025" s="11" t="s">
        <v>8328</v>
      </c>
      <c r="S1025" s="14">
        <f t="shared" si="47"/>
        <v>42145.919687500005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45"/>
        <v>119</v>
      </c>
      <c r="P1026">
        <f t="shared" si="46"/>
        <v>388.98</v>
      </c>
      <c r="Q1026" s="11" t="s">
        <v>8323</v>
      </c>
      <c r="R1026" s="11" t="s">
        <v>8328</v>
      </c>
      <c r="S1026" s="14">
        <f t="shared" si="47"/>
        <v>42370.580590277779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48">ROUND(E1027/D1027*100,0)</f>
        <v>110</v>
      </c>
      <c r="P1027">
        <f t="shared" ref="P1027:P1090" si="49">ROUND(E1027/L1027,2)</f>
        <v>71.849999999999994</v>
      </c>
      <c r="Q1027" s="11" t="s">
        <v>8323</v>
      </c>
      <c r="R1027" s="11" t="s">
        <v>8328</v>
      </c>
      <c r="S1027" s="14">
        <f t="shared" ref="S1027:S1090" si="50">(((J1027/60)/60)/24)+DATE(1970,1,1)</f>
        <v>42049.833761574075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48"/>
        <v>100</v>
      </c>
      <c r="P1028">
        <f t="shared" si="49"/>
        <v>57.38</v>
      </c>
      <c r="Q1028" s="11" t="s">
        <v>8323</v>
      </c>
      <c r="R1028" s="11" t="s">
        <v>8328</v>
      </c>
      <c r="S1028" s="14">
        <f t="shared" si="50"/>
        <v>42426.407592592594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48"/>
        <v>103</v>
      </c>
      <c r="P1029">
        <f t="shared" si="49"/>
        <v>69.67</v>
      </c>
      <c r="Q1029" s="11" t="s">
        <v>8323</v>
      </c>
      <c r="R1029" s="11" t="s">
        <v>8328</v>
      </c>
      <c r="S1029" s="14">
        <f t="shared" si="50"/>
        <v>41905.034108796295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48"/>
        <v>117</v>
      </c>
      <c r="P1030">
        <f t="shared" si="49"/>
        <v>45.99</v>
      </c>
      <c r="Q1030" s="11" t="s">
        <v>8323</v>
      </c>
      <c r="R1030" s="11" t="s">
        <v>8328</v>
      </c>
      <c r="S1030" s="14">
        <f t="shared" si="50"/>
        <v>42755.627372685187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48"/>
        <v>112</v>
      </c>
      <c r="P1031">
        <f t="shared" si="49"/>
        <v>79.260000000000005</v>
      </c>
      <c r="Q1031" s="11" t="s">
        <v>8323</v>
      </c>
      <c r="R1031" s="11" t="s">
        <v>8328</v>
      </c>
      <c r="S1031" s="14">
        <f t="shared" si="50"/>
        <v>42044.711886574078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48"/>
        <v>342</v>
      </c>
      <c r="P1032">
        <f t="shared" si="49"/>
        <v>43.03</v>
      </c>
      <c r="Q1032" s="11" t="s">
        <v>8323</v>
      </c>
      <c r="R1032" s="11" t="s">
        <v>8328</v>
      </c>
      <c r="S1032" s="14">
        <f t="shared" si="50"/>
        <v>42611.483206018514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48"/>
        <v>107</v>
      </c>
      <c r="P1033">
        <f t="shared" si="49"/>
        <v>108.48</v>
      </c>
      <c r="Q1033" s="11" t="s">
        <v>8323</v>
      </c>
      <c r="R1033" s="11" t="s">
        <v>8328</v>
      </c>
      <c r="S1033" s="14">
        <f t="shared" si="50"/>
        <v>42324.764004629629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48"/>
        <v>108</v>
      </c>
      <c r="P1034">
        <f t="shared" si="49"/>
        <v>61.03</v>
      </c>
      <c r="Q1034" s="11" t="s">
        <v>8323</v>
      </c>
      <c r="R1034" s="11" t="s">
        <v>8328</v>
      </c>
      <c r="S1034" s="14">
        <f t="shared" si="50"/>
        <v>42514.666956018518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48"/>
        <v>103</v>
      </c>
      <c r="P1035">
        <f t="shared" si="49"/>
        <v>50.59</v>
      </c>
      <c r="Q1035" s="11" t="s">
        <v>8323</v>
      </c>
      <c r="R1035" s="11" t="s">
        <v>8328</v>
      </c>
      <c r="S1035" s="14">
        <f t="shared" si="50"/>
        <v>42688.732407407413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48"/>
        <v>130</v>
      </c>
      <c r="P1036">
        <f t="shared" si="49"/>
        <v>39.159999999999997</v>
      </c>
      <c r="Q1036" s="11" t="s">
        <v>8323</v>
      </c>
      <c r="R1036" s="11" t="s">
        <v>8328</v>
      </c>
      <c r="S1036" s="14">
        <f t="shared" si="50"/>
        <v>42555.166712962964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48"/>
        <v>108</v>
      </c>
      <c r="P1037">
        <f t="shared" si="49"/>
        <v>65.16</v>
      </c>
      <c r="Q1037" s="11" t="s">
        <v>8323</v>
      </c>
      <c r="R1037" s="11" t="s">
        <v>8328</v>
      </c>
      <c r="S1037" s="14">
        <f t="shared" si="50"/>
        <v>42016.641435185185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48"/>
        <v>112</v>
      </c>
      <c r="P1038">
        <f t="shared" si="49"/>
        <v>23.96</v>
      </c>
      <c r="Q1038" s="11" t="s">
        <v>8323</v>
      </c>
      <c r="R1038" s="11" t="s">
        <v>8328</v>
      </c>
      <c r="S1038" s="14">
        <f t="shared" si="50"/>
        <v>41249.448958333334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48"/>
        <v>102</v>
      </c>
      <c r="P1039">
        <f t="shared" si="49"/>
        <v>48.62</v>
      </c>
      <c r="Q1039" s="11" t="s">
        <v>8323</v>
      </c>
      <c r="R1039" s="11" t="s">
        <v>8328</v>
      </c>
      <c r="S1039" s="14">
        <f t="shared" si="50"/>
        <v>42119.822476851856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48"/>
        <v>145</v>
      </c>
      <c r="P1040">
        <f t="shared" si="49"/>
        <v>35.74</v>
      </c>
      <c r="Q1040" s="11" t="s">
        <v>8323</v>
      </c>
      <c r="R1040" s="11" t="s">
        <v>8328</v>
      </c>
      <c r="S1040" s="14">
        <f t="shared" si="50"/>
        <v>42418.231747685189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48"/>
        <v>128</v>
      </c>
      <c r="P1041">
        <f t="shared" si="49"/>
        <v>21.37</v>
      </c>
      <c r="Q1041" s="11" t="s">
        <v>8323</v>
      </c>
      <c r="R1041" s="11" t="s">
        <v>8328</v>
      </c>
      <c r="S1041" s="14">
        <f t="shared" si="50"/>
        <v>42692.109328703707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48"/>
        <v>0</v>
      </c>
      <c r="P1042">
        <f t="shared" si="49"/>
        <v>250</v>
      </c>
      <c r="Q1042" s="11" t="s">
        <v>8329</v>
      </c>
      <c r="R1042" s="11" t="s">
        <v>8330</v>
      </c>
      <c r="S1042" s="14">
        <f t="shared" si="50"/>
        <v>42579.708437499998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48"/>
        <v>0</v>
      </c>
      <c r="P1043" t="e">
        <f t="shared" si="49"/>
        <v>#DIV/0!</v>
      </c>
      <c r="Q1043" s="11" t="s">
        <v>8329</v>
      </c>
      <c r="R1043" s="11" t="s">
        <v>8330</v>
      </c>
      <c r="S1043" s="14">
        <f t="shared" si="50"/>
        <v>41831.060092592597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48"/>
        <v>2</v>
      </c>
      <c r="P1044">
        <f t="shared" si="49"/>
        <v>10</v>
      </c>
      <c r="Q1044" s="11" t="s">
        <v>8329</v>
      </c>
      <c r="R1044" s="11" t="s">
        <v>8330</v>
      </c>
      <c r="S1044" s="14">
        <f t="shared" si="50"/>
        <v>41851.696157407408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48"/>
        <v>9</v>
      </c>
      <c r="P1045">
        <f t="shared" si="49"/>
        <v>29.24</v>
      </c>
      <c r="Q1045" s="11" t="s">
        <v>8329</v>
      </c>
      <c r="R1045" s="11" t="s">
        <v>8330</v>
      </c>
      <c r="S1045" s="14">
        <f t="shared" si="50"/>
        <v>42114.252951388888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48"/>
        <v>0</v>
      </c>
      <c r="P1046">
        <f t="shared" si="49"/>
        <v>3</v>
      </c>
      <c r="Q1046" s="11" t="s">
        <v>8329</v>
      </c>
      <c r="R1046" s="11" t="s">
        <v>8330</v>
      </c>
      <c r="S1046" s="14">
        <f t="shared" si="50"/>
        <v>42011.925937499997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48"/>
        <v>3</v>
      </c>
      <c r="P1047">
        <f t="shared" si="49"/>
        <v>33.25</v>
      </c>
      <c r="Q1047" s="11" t="s">
        <v>8329</v>
      </c>
      <c r="R1047" s="11" t="s">
        <v>8330</v>
      </c>
      <c r="S1047" s="14">
        <f t="shared" si="50"/>
        <v>41844.874421296299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48"/>
        <v>0</v>
      </c>
      <c r="P1048" t="e">
        <f t="shared" si="49"/>
        <v>#DIV/0!</v>
      </c>
      <c r="Q1048" s="11" t="s">
        <v>8329</v>
      </c>
      <c r="R1048" s="11" t="s">
        <v>8330</v>
      </c>
      <c r="S1048" s="14">
        <f t="shared" si="50"/>
        <v>42319.851388888885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48"/>
        <v>0</v>
      </c>
      <c r="P1049">
        <f t="shared" si="49"/>
        <v>1</v>
      </c>
      <c r="Q1049" s="11" t="s">
        <v>8329</v>
      </c>
      <c r="R1049" s="11" t="s">
        <v>8330</v>
      </c>
      <c r="S1049" s="14">
        <f t="shared" si="50"/>
        <v>41918.818460648145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48"/>
        <v>1</v>
      </c>
      <c r="P1050">
        <f t="shared" si="49"/>
        <v>53</v>
      </c>
      <c r="Q1050" s="11" t="s">
        <v>8329</v>
      </c>
      <c r="R1050" s="11" t="s">
        <v>8330</v>
      </c>
      <c r="S1050" s="14">
        <f t="shared" si="50"/>
        <v>42598.053113425922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48"/>
        <v>0</v>
      </c>
      <c r="P1051" t="e">
        <f t="shared" si="49"/>
        <v>#DIV/0!</v>
      </c>
      <c r="Q1051" s="11" t="s">
        <v>8329</v>
      </c>
      <c r="R1051" s="11" t="s">
        <v>8330</v>
      </c>
      <c r="S1051" s="14">
        <f t="shared" si="50"/>
        <v>42382.431076388893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48"/>
        <v>0</v>
      </c>
      <c r="P1052" t="e">
        <f t="shared" si="49"/>
        <v>#DIV/0!</v>
      </c>
      <c r="Q1052" s="11" t="s">
        <v>8329</v>
      </c>
      <c r="R1052" s="11" t="s">
        <v>8330</v>
      </c>
      <c r="S1052" s="14">
        <f t="shared" si="50"/>
        <v>42231.7971875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48"/>
        <v>0</v>
      </c>
      <c r="P1053" t="e">
        <f t="shared" si="49"/>
        <v>#DIV/0!</v>
      </c>
      <c r="Q1053" s="11" t="s">
        <v>8329</v>
      </c>
      <c r="R1053" s="11" t="s">
        <v>8330</v>
      </c>
      <c r="S1053" s="14">
        <f t="shared" si="50"/>
        <v>41850.014178240745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48"/>
        <v>0</v>
      </c>
      <c r="P1054" t="e">
        <f t="shared" si="49"/>
        <v>#DIV/0!</v>
      </c>
      <c r="Q1054" s="11" t="s">
        <v>8329</v>
      </c>
      <c r="R1054" s="11" t="s">
        <v>8330</v>
      </c>
      <c r="S1054" s="14">
        <f t="shared" si="50"/>
        <v>42483.797395833331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48"/>
        <v>1</v>
      </c>
      <c r="P1055">
        <f t="shared" si="49"/>
        <v>15</v>
      </c>
      <c r="Q1055" s="11" t="s">
        <v>8329</v>
      </c>
      <c r="R1055" s="11" t="s">
        <v>8330</v>
      </c>
      <c r="S1055" s="14">
        <f t="shared" si="50"/>
        <v>42775.172824074078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48"/>
        <v>0</v>
      </c>
      <c r="P1056" t="e">
        <f t="shared" si="49"/>
        <v>#DIV/0!</v>
      </c>
      <c r="Q1056" s="11" t="s">
        <v>8329</v>
      </c>
      <c r="R1056" s="11" t="s">
        <v>8330</v>
      </c>
      <c r="S1056" s="14">
        <f t="shared" si="50"/>
        <v>41831.851840277777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48"/>
        <v>0</v>
      </c>
      <c r="P1057" t="e">
        <f t="shared" si="49"/>
        <v>#DIV/0!</v>
      </c>
      <c r="Q1057" s="11" t="s">
        <v>8329</v>
      </c>
      <c r="R1057" s="11" t="s">
        <v>8330</v>
      </c>
      <c r="S1057" s="14">
        <f t="shared" si="50"/>
        <v>42406.992418981477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48"/>
        <v>0</v>
      </c>
      <c r="P1058" t="e">
        <f t="shared" si="49"/>
        <v>#DIV/0!</v>
      </c>
      <c r="Q1058" s="11" t="s">
        <v>8329</v>
      </c>
      <c r="R1058" s="11" t="s">
        <v>8330</v>
      </c>
      <c r="S1058" s="14">
        <f t="shared" si="50"/>
        <v>42058.719641203701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48"/>
        <v>0</v>
      </c>
      <c r="P1059" t="e">
        <f t="shared" si="49"/>
        <v>#DIV/0!</v>
      </c>
      <c r="Q1059" s="11" t="s">
        <v>8329</v>
      </c>
      <c r="R1059" s="11" t="s">
        <v>8330</v>
      </c>
      <c r="S1059" s="14">
        <f t="shared" si="50"/>
        <v>42678.871331018512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48"/>
        <v>0</v>
      </c>
      <c r="P1060" t="e">
        <f t="shared" si="49"/>
        <v>#DIV/0!</v>
      </c>
      <c r="Q1060" s="11" t="s">
        <v>8329</v>
      </c>
      <c r="R1060" s="11" t="s">
        <v>8330</v>
      </c>
      <c r="S1060" s="14">
        <f t="shared" si="50"/>
        <v>42047.900960648149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48"/>
        <v>0</v>
      </c>
      <c r="P1061" t="e">
        <f t="shared" si="49"/>
        <v>#DIV/0!</v>
      </c>
      <c r="Q1061" s="11" t="s">
        <v>8329</v>
      </c>
      <c r="R1061" s="11" t="s">
        <v>8330</v>
      </c>
      <c r="S1061" s="14">
        <f t="shared" si="50"/>
        <v>42046.79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48"/>
        <v>1</v>
      </c>
      <c r="P1062">
        <f t="shared" si="49"/>
        <v>50</v>
      </c>
      <c r="Q1062" s="11" t="s">
        <v>8329</v>
      </c>
      <c r="R1062" s="11" t="s">
        <v>8330</v>
      </c>
      <c r="S1062" s="14">
        <f t="shared" si="50"/>
        <v>42079.913113425922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48"/>
        <v>0</v>
      </c>
      <c r="P1063" t="e">
        <f t="shared" si="49"/>
        <v>#DIV/0!</v>
      </c>
      <c r="Q1063" s="11" t="s">
        <v>8329</v>
      </c>
      <c r="R1063" s="11" t="s">
        <v>8330</v>
      </c>
      <c r="S1063" s="14">
        <f t="shared" si="50"/>
        <v>42432.276712962965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48"/>
        <v>95</v>
      </c>
      <c r="P1064">
        <f t="shared" si="49"/>
        <v>47.5</v>
      </c>
      <c r="Q1064" s="11" t="s">
        <v>8329</v>
      </c>
      <c r="R1064" s="11" t="s">
        <v>8330</v>
      </c>
      <c r="S1064" s="14">
        <f t="shared" si="50"/>
        <v>42556.807187500002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48"/>
        <v>0</v>
      </c>
      <c r="P1065" t="e">
        <f t="shared" si="49"/>
        <v>#DIV/0!</v>
      </c>
      <c r="Q1065" s="11" t="s">
        <v>8329</v>
      </c>
      <c r="R1065" s="11" t="s">
        <v>8330</v>
      </c>
      <c r="S1065" s="14">
        <f t="shared" si="50"/>
        <v>42583.030810185184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48"/>
        <v>9</v>
      </c>
      <c r="P1066">
        <f t="shared" si="49"/>
        <v>65.67</v>
      </c>
      <c r="Q1066" s="11" t="s">
        <v>8331</v>
      </c>
      <c r="R1066" s="11" t="s">
        <v>8332</v>
      </c>
      <c r="S1066" s="14">
        <f t="shared" si="50"/>
        <v>41417.228043981479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48"/>
        <v>3</v>
      </c>
      <c r="P1067">
        <f t="shared" si="49"/>
        <v>16.2</v>
      </c>
      <c r="Q1067" s="11" t="s">
        <v>8331</v>
      </c>
      <c r="R1067" s="11" t="s">
        <v>8332</v>
      </c>
      <c r="S1067" s="14">
        <f t="shared" si="50"/>
        <v>41661.381041666667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48"/>
        <v>3</v>
      </c>
      <c r="P1068">
        <f t="shared" si="49"/>
        <v>34.130000000000003</v>
      </c>
      <c r="Q1068" s="11" t="s">
        <v>8331</v>
      </c>
      <c r="R1068" s="11" t="s">
        <v>8332</v>
      </c>
      <c r="S1068" s="14">
        <f t="shared" si="50"/>
        <v>41445.962754629632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48"/>
        <v>26</v>
      </c>
      <c r="P1069">
        <f t="shared" si="49"/>
        <v>13</v>
      </c>
      <c r="Q1069" s="11" t="s">
        <v>8331</v>
      </c>
      <c r="R1069" s="11" t="s">
        <v>8332</v>
      </c>
      <c r="S1069" s="14">
        <f t="shared" si="50"/>
        <v>41599.855682870373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48"/>
        <v>0</v>
      </c>
      <c r="P1070">
        <f t="shared" si="49"/>
        <v>11.25</v>
      </c>
      <c r="Q1070" s="11" t="s">
        <v>8331</v>
      </c>
      <c r="R1070" s="11" t="s">
        <v>8332</v>
      </c>
      <c r="S1070" s="14">
        <f t="shared" si="50"/>
        <v>42440.371111111104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48"/>
        <v>39</v>
      </c>
      <c r="P1071">
        <f t="shared" si="49"/>
        <v>40.479999999999997</v>
      </c>
      <c r="Q1071" s="11" t="s">
        <v>8331</v>
      </c>
      <c r="R1071" s="11" t="s">
        <v>8332</v>
      </c>
      <c r="S1071" s="14">
        <f t="shared" si="50"/>
        <v>41572.229849537034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48"/>
        <v>1</v>
      </c>
      <c r="P1072">
        <f t="shared" si="49"/>
        <v>35</v>
      </c>
      <c r="Q1072" s="11" t="s">
        <v>8331</v>
      </c>
      <c r="R1072" s="11" t="s">
        <v>8332</v>
      </c>
      <c r="S1072" s="14">
        <f t="shared" si="50"/>
        <v>41163.011828703704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48"/>
        <v>0</v>
      </c>
      <c r="P1073" t="e">
        <f t="shared" si="49"/>
        <v>#DIV/0!</v>
      </c>
      <c r="Q1073" s="11" t="s">
        <v>8331</v>
      </c>
      <c r="R1073" s="11" t="s">
        <v>8332</v>
      </c>
      <c r="S1073" s="14">
        <f t="shared" si="50"/>
        <v>42295.753391203703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48"/>
        <v>0</v>
      </c>
      <c r="P1074">
        <f t="shared" si="49"/>
        <v>12.75</v>
      </c>
      <c r="Q1074" s="11" t="s">
        <v>8331</v>
      </c>
      <c r="R1074" s="11" t="s">
        <v>8332</v>
      </c>
      <c r="S1074" s="14">
        <f t="shared" si="50"/>
        <v>41645.832141203704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48"/>
        <v>1</v>
      </c>
      <c r="P1075">
        <f t="shared" si="49"/>
        <v>10</v>
      </c>
      <c r="Q1075" s="11" t="s">
        <v>8331</v>
      </c>
      <c r="R1075" s="11" t="s">
        <v>8332</v>
      </c>
      <c r="S1075" s="14">
        <f t="shared" si="50"/>
        <v>40802.964594907404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48"/>
        <v>6</v>
      </c>
      <c r="P1076">
        <f t="shared" si="49"/>
        <v>113.57</v>
      </c>
      <c r="Q1076" s="11" t="s">
        <v>8331</v>
      </c>
      <c r="R1076" s="11" t="s">
        <v>8332</v>
      </c>
      <c r="S1076" s="14">
        <f t="shared" si="50"/>
        <v>41613.172974537039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48"/>
        <v>5</v>
      </c>
      <c r="P1077">
        <f t="shared" si="49"/>
        <v>15</v>
      </c>
      <c r="Q1077" s="11" t="s">
        <v>8331</v>
      </c>
      <c r="R1077" s="11" t="s">
        <v>8332</v>
      </c>
      <c r="S1077" s="14">
        <f t="shared" si="50"/>
        <v>41005.904120370367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48"/>
        <v>63</v>
      </c>
      <c r="P1078">
        <f t="shared" si="49"/>
        <v>48.28</v>
      </c>
      <c r="Q1078" s="11" t="s">
        <v>8331</v>
      </c>
      <c r="R1078" s="11" t="s">
        <v>8332</v>
      </c>
      <c r="S1078" s="14">
        <f t="shared" si="50"/>
        <v>41838.377893518518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48"/>
        <v>29</v>
      </c>
      <c r="P1079">
        <f t="shared" si="49"/>
        <v>43.98</v>
      </c>
      <c r="Q1079" s="11" t="s">
        <v>8331</v>
      </c>
      <c r="R1079" s="11" t="s">
        <v>8332</v>
      </c>
      <c r="S1079" s="14">
        <f t="shared" si="50"/>
        <v>42353.16679398148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48"/>
        <v>8</v>
      </c>
      <c r="P1080">
        <f t="shared" si="49"/>
        <v>9</v>
      </c>
      <c r="Q1080" s="11" t="s">
        <v>8331</v>
      </c>
      <c r="R1080" s="11" t="s">
        <v>8332</v>
      </c>
      <c r="S1080" s="14">
        <f t="shared" si="50"/>
        <v>40701.195844907408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48"/>
        <v>3</v>
      </c>
      <c r="P1081">
        <f t="shared" si="49"/>
        <v>37.67</v>
      </c>
      <c r="Q1081" s="11" t="s">
        <v>8331</v>
      </c>
      <c r="R1081" s="11" t="s">
        <v>8332</v>
      </c>
      <c r="S1081" s="14">
        <f t="shared" si="50"/>
        <v>42479.566388888896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48"/>
        <v>9</v>
      </c>
      <c r="P1082">
        <f t="shared" si="49"/>
        <v>18.579999999999998</v>
      </c>
      <c r="Q1082" s="11" t="s">
        <v>8331</v>
      </c>
      <c r="R1082" s="11" t="s">
        <v>8332</v>
      </c>
      <c r="S1082" s="14">
        <f t="shared" si="50"/>
        <v>41740.138113425928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48"/>
        <v>0</v>
      </c>
      <c r="P1083">
        <f t="shared" si="49"/>
        <v>3</v>
      </c>
      <c r="Q1083" s="11" t="s">
        <v>8331</v>
      </c>
      <c r="R1083" s="11" t="s">
        <v>8332</v>
      </c>
      <c r="S1083" s="14">
        <f t="shared" si="50"/>
        <v>42002.926990740743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48"/>
        <v>1</v>
      </c>
      <c r="P1084">
        <f t="shared" si="49"/>
        <v>18.670000000000002</v>
      </c>
      <c r="Q1084" s="11" t="s">
        <v>8331</v>
      </c>
      <c r="R1084" s="11" t="s">
        <v>8332</v>
      </c>
      <c r="S1084" s="14">
        <f t="shared" si="50"/>
        <v>41101.906111111115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48"/>
        <v>1</v>
      </c>
      <c r="P1085">
        <f t="shared" si="49"/>
        <v>410</v>
      </c>
      <c r="Q1085" s="11" t="s">
        <v>8331</v>
      </c>
      <c r="R1085" s="11" t="s">
        <v>8332</v>
      </c>
      <c r="S1085" s="14">
        <f t="shared" si="50"/>
        <v>41793.659525462965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48"/>
        <v>0</v>
      </c>
      <c r="P1086" t="e">
        <f t="shared" si="49"/>
        <v>#DIV/0!</v>
      </c>
      <c r="Q1086" s="11" t="s">
        <v>8331</v>
      </c>
      <c r="R1086" s="11" t="s">
        <v>8332</v>
      </c>
      <c r="S1086" s="14">
        <f t="shared" si="50"/>
        <v>41829.912083333329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48"/>
        <v>3</v>
      </c>
      <c r="P1087">
        <f t="shared" si="49"/>
        <v>114</v>
      </c>
      <c r="Q1087" s="11" t="s">
        <v>8331</v>
      </c>
      <c r="R1087" s="11" t="s">
        <v>8332</v>
      </c>
      <c r="S1087" s="14">
        <f t="shared" si="50"/>
        <v>42413.671006944445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48"/>
        <v>0</v>
      </c>
      <c r="P1088">
        <f t="shared" si="49"/>
        <v>7.5</v>
      </c>
      <c r="Q1088" s="11" t="s">
        <v>8331</v>
      </c>
      <c r="R1088" s="11" t="s">
        <v>8332</v>
      </c>
      <c r="S1088" s="14">
        <f t="shared" si="50"/>
        <v>41845.866793981484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48"/>
        <v>0</v>
      </c>
      <c r="P1089" t="e">
        <f t="shared" si="49"/>
        <v>#DIV/0!</v>
      </c>
      <c r="Q1089" s="11" t="s">
        <v>8331</v>
      </c>
      <c r="R1089" s="11" t="s">
        <v>8332</v>
      </c>
      <c r="S1089" s="14">
        <f t="shared" si="50"/>
        <v>41775.713969907411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48"/>
        <v>14</v>
      </c>
      <c r="P1090">
        <f t="shared" si="49"/>
        <v>43.42</v>
      </c>
      <c r="Q1090" s="11" t="s">
        <v>8331</v>
      </c>
      <c r="R1090" s="11" t="s">
        <v>8332</v>
      </c>
      <c r="S1090" s="14">
        <f t="shared" si="50"/>
        <v>41723.799386574072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51">ROUND(E1091/D1091*100,0)</f>
        <v>8</v>
      </c>
      <c r="P1091">
        <f t="shared" ref="P1091:P1154" si="52">ROUND(E1091/L1091,2)</f>
        <v>23.96</v>
      </c>
      <c r="Q1091" s="11" t="s">
        <v>8331</v>
      </c>
      <c r="R1091" s="11" t="s">
        <v>8332</v>
      </c>
      <c r="S1091" s="14">
        <f t="shared" ref="S1091:S1154" si="53">(((J1091/60)/60)/24)+DATE(1970,1,1)</f>
        <v>42151.189525462964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51"/>
        <v>0</v>
      </c>
      <c r="P1092">
        <f t="shared" si="52"/>
        <v>5</v>
      </c>
      <c r="Q1092" s="11" t="s">
        <v>8331</v>
      </c>
      <c r="R1092" s="11" t="s">
        <v>8332</v>
      </c>
      <c r="S1092" s="14">
        <f t="shared" si="53"/>
        <v>42123.185798611114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51"/>
        <v>13</v>
      </c>
      <c r="P1093">
        <f t="shared" si="52"/>
        <v>12.5</v>
      </c>
      <c r="Q1093" s="11" t="s">
        <v>8331</v>
      </c>
      <c r="R1093" s="11" t="s">
        <v>8332</v>
      </c>
      <c r="S1093" s="14">
        <f t="shared" si="53"/>
        <v>42440.820277777777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51"/>
        <v>1</v>
      </c>
      <c r="P1094">
        <f t="shared" si="52"/>
        <v>3</v>
      </c>
      <c r="Q1094" s="11" t="s">
        <v>8331</v>
      </c>
      <c r="R1094" s="11" t="s">
        <v>8332</v>
      </c>
      <c r="S1094" s="14">
        <f t="shared" si="53"/>
        <v>41250.025902777779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51"/>
        <v>14</v>
      </c>
      <c r="P1095">
        <f t="shared" si="52"/>
        <v>10.56</v>
      </c>
      <c r="Q1095" s="11" t="s">
        <v>8331</v>
      </c>
      <c r="R1095" s="11" t="s">
        <v>8332</v>
      </c>
      <c r="S1095" s="14">
        <f t="shared" si="53"/>
        <v>42396.973807870367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51"/>
        <v>18</v>
      </c>
      <c r="P1096">
        <f t="shared" si="52"/>
        <v>122</v>
      </c>
      <c r="Q1096" s="11" t="s">
        <v>8331</v>
      </c>
      <c r="R1096" s="11" t="s">
        <v>8332</v>
      </c>
      <c r="S1096" s="14">
        <f t="shared" si="53"/>
        <v>40795.713344907403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51"/>
        <v>5</v>
      </c>
      <c r="P1097">
        <f t="shared" si="52"/>
        <v>267.81</v>
      </c>
      <c r="Q1097" s="11" t="s">
        <v>8331</v>
      </c>
      <c r="R1097" s="11" t="s">
        <v>8332</v>
      </c>
      <c r="S1097" s="14">
        <f t="shared" si="53"/>
        <v>41486.537268518521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51"/>
        <v>18</v>
      </c>
      <c r="P1098">
        <f t="shared" si="52"/>
        <v>74.209999999999994</v>
      </c>
      <c r="Q1098" s="11" t="s">
        <v>8331</v>
      </c>
      <c r="R1098" s="11" t="s">
        <v>8332</v>
      </c>
      <c r="S1098" s="14">
        <f t="shared" si="53"/>
        <v>41885.51798611111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51"/>
        <v>0</v>
      </c>
      <c r="P1099">
        <f t="shared" si="52"/>
        <v>6.71</v>
      </c>
      <c r="Q1099" s="11" t="s">
        <v>8331</v>
      </c>
      <c r="R1099" s="11" t="s">
        <v>8332</v>
      </c>
      <c r="S1099" s="14">
        <f t="shared" si="53"/>
        <v>41660.792557870373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51"/>
        <v>7</v>
      </c>
      <c r="P1100">
        <f t="shared" si="52"/>
        <v>81.95</v>
      </c>
      <c r="Q1100" s="11" t="s">
        <v>8331</v>
      </c>
      <c r="R1100" s="11" t="s">
        <v>8332</v>
      </c>
      <c r="S1100" s="14">
        <f t="shared" si="53"/>
        <v>41712.762673611112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51"/>
        <v>1</v>
      </c>
      <c r="P1101">
        <f t="shared" si="52"/>
        <v>25</v>
      </c>
      <c r="Q1101" s="11" t="s">
        <v>8331</v>
      </c>
      <c r="R1101" s="11" t="s">
        <v>8332</v>
      </c>
      <c r="S1101" s="14">
        <f t="shared" si="53"/>
        <v>42107.836435185185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51"/>
        <v>3</v>
      </c>
      <c r="P1102">
        <f t="shared" si="52"/>
        <v>10</v>
      </c>
      <c r="Q1102" s="11" t="s">
        <v>8331</v>
      </c>
      <c r="R1102" s="11" t="s">
        <v>8332</v>
      </c>
      <c r="S1102" s="14">
        <f t="shared" si="53"/>
        <v>42384.110775462963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51"/>
        <v>0</v>
      </c>
      <c r="P1103">
        <f t="shared" si="52"/>
        <v>6.83</v>
      </c>
      <c r="Q1103" s="11" t="s">
        <v>8331</v>
      </c>
      <c r="R1103" s="11" t="s">
        <v>8332</v>
      </c>
      <c r="S1103" s="14">
        <f t="shared" si="53"/>
        <v>42538.77243055556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51"/>
        <v>5</v>
      </c>
      <c r="P1104">
        <f t="shared" si="52"/>
        <v>17.71</v>
      </c>
      <c r="Q1104" s="11" t="s">
        <v>8331</v>
      </c>
      <c r="R1104" s="11" t="s">
        <v>8332</v>
      </c>
      <c r="S1104" s="14">
        <f t="shared" si="53"/>
        <v>41577.045428240745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51"/>
        <v>2</v>
      </c>
      <c r="P1105">
        <f t="shared" si="52"/>
        <v>16.2</v>
      </c>
      <c r="Q1105" s="11" t="s">
        <v>8331</v>
      </c>
      <c r="R1105" s="11" t="s">
        <v>8332</v>
      </c>
      <c r="S1105" s="14">
        <f t="shared" si="53"/>
        <v>42479.22210648148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51"/>
        <v>5</v>
      </c>
      <c r="P1106">
        <f t="shared" si="52"/>
        <v>80.3</v>
      </c>
      <c r="Q1106" s="11" t="s">
        <v>8331</v>
      </c>
      <c r="R1106" s="11" t="s">
        <v>8332</v>
      </c>
      <c r="S1106" s="14">
        <f t="shared" si="53"/>
        <v>41771.40996527778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51"/>
        <v>0</v>
      </c>
      <c r="P1107">
        <f t="shared" si="52"/>
        <v>71.55</v>
      </c>
      <c r="Q1107" s="11" t="s">
        <v>8331</v>
      </c>
      <c r="R1107" s="11" t="s">
        <v>8332</v>
      </c>
      <c r="S1107" s="14">
        <f t="shared" si="53"/>
        <v>41692.135729166665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51"/>
        <v>41</v>
      </c>
      <c r="P1108">
        <f t="shared" si="52"/>
        <v>23.57</v>
      </c>
      <c r="Q1108" s="11" t="s">
        <v>8331</v>
      </c>
      <c r="R1108" s="11" t="s">
        <v>8332</v>
      </c>
      <c r="S1108" s="14">
        <f t="shared" si="53"/>
        <v>40973.740451388891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51"/>
        <v>0</v>
      </c>
      <c r="P1109" t="e">
        <f t="shared" si="52"/>
        <v>#DIV/0!</v>
      </c>
      <c r="Q1109" s="11" t="s">
        <v>8331</v>
      </c>
      <c r="R1109" s="11" t="s">
        <v>8332</v>
      </c>
      <c r="S1109" s="14">
        <f t="shared" si="53"/>
        <v>41813.861388888887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51"/>
        <v>3</v>
      </c>
      <c r="P1110">
        <f t="shared" si="52"/>
        <v>34.880000000000003</v>
      </c>
      <c r="Q1110" s="11" t="s">
        <v>8331</v>
      </c>
      <c r="R1110" s="11" t="s">
        <v>8332</v>
      </c>
      <c r="S1110" s="14">
        <f t="shared" si="53"/>
        <v>40952.636979166666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51"/>
        <v>0</v>
      </c>
      <c r="P1111">
        <f t="shared" si="52"/>
        <v>15</v>
      </c>
      <c r="Q1111" s="11" t="s">
        <v>8331</v>
      </c>
      <c r="R1111" s="11" t="s">
        <v>8332</v>
      </c>
      <c r="S1111" s="14">
        <f t="shared" si="53"/>
        <v>42662.752199074079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51"/>
        <v>1</v>
      </c>
      <c r="P1112">
        <f t="shared" si="52"/>
        <v>23.18</v>
      </c>
      <c r="Q1112" s="11" t="s">
        <v>8331</v>
      </c>
      <c r="R1112" s="11" t="s">
        <v>8332</v>
      </c>
      <c r="S1112" s="14">
        <f t="shared" si="53"/>
        <v>41220.933124999996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51"/>
        <v>0</v>
      </c>
      <c r="P1113">
        <f t="shared" si="52"/>
        <v>1</v>
      </c>
      <c r="Q1113" s="11" t="s">
        <v>8331</v>
      </c>
      <c r="R1113" s="11" t="s">
        <v>8332</v>
      </c>
      <c r="S1113" s="14">
        <f t="shared" si="53"/>
        <v>42347.203587962969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51"/>
        <v>36</v>
      </c>
      <c r="P1114">
        <f t="shared" si="52"/>
        <v>100.23</v>
      </c>
      <c r="Q1114" s="11" t="s">
        <v>8331</v>
      </c>
      <c r="R1114" s="11" t="s">
        <v>8332</v>
      </c>
      <c r="S1114" s="14">
        <f t="shared" si="53"/>
        <v>41963.759386574078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51"/>
        <v>1</v>
      </c>
      <c r="P1115">
        <f t="shared" si="52"/>
        <v>5</v>
      </c>
      <c r="Q1115" s="11" t="s">
        <v>8331</v>
      </c>
      <c r="R1115" s="11" t="s">
        <v>8332</v>
      </c>
      <c r="S1115" s="14">
        <f t="shared" si="53"/>
        <v>41835.977083333331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51"/>
        <v>0</v>
      </c>
      <c r="P1116">
        <f t="shared" si="52"/>
        <v>3.33</v>
      </c>
      <c r="Q1116" s="11" t="s">
        <v>8331</v>
      </c>
      <c r="R1116" s="11" t="s">
        <v>8332</v>
      </c>
      <c r="S1116" s="14">
        <f t="shared" si="53"/>
        <v>41526.345914351856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51"/>
        <v>0</v>
      </c>
      <c r="P1117">
        <f t="shared" si="52"/>
        <v>13.25</v>
      </c>
      <c r="Q1117" s="11" t="s">
        <v>8331</v>
      </c>
      <c r="R1117" s="11" t="s">
        <v>8332</v>
      </c>
      <c r="S1117" s="14">
        <f t="shared" si="53"/>
        <v>42429.695543981477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51"/>
        <v>0</v>
      </c>
      <c r="P1118">
        <f t="shared" si="52"/>
        <v>17.850000000000001</v>
      </c>
      <c r="Q1118" s="11" t="s">
        <v>8331</v>
      </c>
      <c r="R1118" s="11" t="s">
        <v>8332</v>
      </c>
      <c r="S1118" s="14">
        <f t="shared" si="53"/>
        <v>41009.847314814811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51"/>
        <v>8</v>
      </c>
      <c r="P1119">
        <f t="shared" si="52"/>
        <v>10.38</v>
      </c>
      <c r="Q1119" s="11" t="s">
        <v>8331</v>
      </c>
      <c r="R1119" s="11" t="s">
        <v>8332</v>
      </c>
      <c r="S1119" s="14">
        <f t="shared" si="53"/>
        <v>42333.598530092597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51"/>
        <v>2</v>
      </c>
      <c r="P1120">
        <f t="shared" si="52"/>
        <v>36.33</v>
      </c>
      <c r="Q1120" s="11" t="s">
        <v>8331</v>
      </c>
      <c r="R1120" s="11" t="s">
        <v>8332</v>
      </c>
      <c r="S1120" s="14">
        <f t="shared" si="53"/>
        <v>41704.16642361111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51"/>
        <v>0</v>
      </c>
      <c r="P1121">
        <f t="shared" si="52"/>
        <v>5</v>
      </c>
      <c r="Q1121" s="11" t="s">
        <v>8331</v>
      </c>
      <c r="R1121" s="11" t="s">
        <v>8332</v>
      </c>
      <c r="S1121" s="14">
        <f t="shared" si="53"/>
        <v>41722.792407407411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51"/>
        <v>0</v>
      </c>
      <c r="P1122" t="e">
        <f t="shared" si="52"/>
        <v>#DIV/0!</v>
      </c>
      <c r="Q1122" s="11" t="s">
        <v>8331</v>
      </c>
      <c r="R1122" s="11" t="s">
        <v>8332</v>
      </c>
      <c r="S1122" s="14">
        <f t="shared" si="53"/>
        <v>40799.872685185182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51"/>
        <v>0</v>
      </c>
      <c r="P1123">
        <f t="shared" si="52"/>
        <v>5.8</v>
      </c>
      <c r="Q1123" s="11" t="s">
        <v>8331</v>
      </c>
      <c r="R1123" s="11" t="s">
        <v>8332</v>
      </c>
      <c r="S1123" s="14">
        <f t="shared" si="53"/>
        <v>42412.934212962966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51"/>
        <v>0</v>
      </c>
      <c r="P1124" t="e">
        <f t="shared" si="52"/>
        <v>#DIV/0!</v>
      </c>
      <c r="Q1124" s="11" t="s">
        <v>8331</v>
      </c>
      <c r="R1124" s="11" t="s">
        <v>8332</v>
      </c>
      <c r="S1124" s="14">
        <f t="shared" si="53"/>
        <v>41410.703993055555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51"/>
        <v>0</v>
      </c>
      <c r="P1125">
        <f t="shared" si="52"/>
        <v>3.67</v>
      </c>
      <c r="Q1125" s="11" t="s">
        <v>8331</v>
      </c>
      <c r="R1125" s="11" t="s">
        <v>8332</v>
      </c>
      <c r="S1125" s="14">
        <f t="shared" si="53"/>
        <v>41718.5237037037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51"/>
        <v>0</v>
      </c>
      <c r="P1126">
        <f t="shared" si="52"/>
        <v>60.71</v>
      </c>
      <c r="Q1126" s="11" t="s">
        <v>8331</v>
      </c>
      <c r="R1126" s="11" t="s">
        <v>8333</v>
      </c>
      <c r="S1126" s="14">
        <f t="shared" si="53"/>
        <v>42094.667256944449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51"/>
        <v>0</v>
      </c>
      <c r="P1127" t="e">
        <f t="shared" si="52"/>
        <v>#DIV/0!</v>
      </c>
      <c r="Q1127" s="11" t="s">
        <v>8331</v>
      </c>
      <c r="R1127" s="11" t="s">
        <v>8333</v>
      </c>
      <c r="S1127" s="14">
        <f t="shared" si="53"/>
        <v>42212.624189814815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51"/>
        <v>1</v>
      </c>
      <c r="P1128">
        <f t="shared" si="52"/>
        <v>5</v>
      </c>
      <c r="Q1128" s="11" t="s">
        <v>8331</v>
      </c>
      <c r="R1128" s="11" t="s">
        <v>8333</v>
      </c>
      <c r="S1128" s="14">
        <f t="shared" si="53"/>
        <v>42535.327476851846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51"/>
        <v>2</v>
      </c>
      <c r="P1129">
        <f t="shared" si="52"/>
        <v>25.43</v>
      </c>
      <c r="Q1129" s="11" t="s">
        <v>8331</v>
      </c>
      <c r="R1129" s="11" t="s">
        <v>8333</v>
      </c>
      <c r="S1129" s="14">
        <f t="shared" si="53"/>
        <v>41926.854166666664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51"/>
        <v>0</v>
      </c>
      <c r="P1130">
        <f t="shared" si="52"/>
        <v>1</v>
      </c>
      <c r="Q1130" s="11" t="s">
        <v>8331</v>
      </c>
      <c r="R1130" s="11" t="s">
        <v>8333</v>
      </c>
      <c r="S1130" s="14">
        <f t="shared" si="53"/>
        <v>41828.649502314816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51"/>
        <v>0</v>
      </c>
      <c r="P1131">
        <f t="shared" si="52"/>
        <v>10.5</v>
      </c>
      <c r="Q1131" s="11" t="s">
        <v>8331</v>
      </c>
      <c r="R1131" s="11" t="s">
        <v>8333</v>
      </c>
      <c r="S1131" s="14">
        <f t="shared" si="53"/>
        <v>42496.264965277776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51"/>
        <v>0</v>
      </c>
      <c r="P1132">
        <f t="shared" si="52"/>
        <v>3.67</v>
      </c>
      <c r="Q1132" s="11" t="s">
        <v>8331</v>
      </c>
      <c r="R1132" s="11" t="s">
        <v>8333</v>
      </c>
      <c r="S1132" s="14">
        <f t="shared" si="53"/>
        <v>41908.996527777781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51"/>
        <v>0</v>
      </c>
      <c r="P1133" t="e">
        <f t="shared" si="52"/>
        <v>#DIV/0!</v>
      </c>
      <c r="Q1133" s="11" t="s">
        <v>8331</v>
      </c>
      <c r="R1133" s="11" t="s">
        <v>8333</v>
      </c>
      <c r="S1133" s="14">
        <f t="shared" si="53"/>
        <v>42332.908194444448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51"/>
        <v>14</v>
      </c>
      <c r="P1134">
        <f t="shared" si="52"/>
        <v>110.62</v>
      </c>
      <c r="Q1134" s="11" t="s">
        <v>8331</v>
      </c>
      <c r="R1134" s="11" t="s">
        <v>8333</v>
      </c>
      <c r="S1134" s="14">
        <f t="shared" si="53"/>
        <v>42706.115405092598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51"/>
        <v>1</v>
      </c>
      <c r="P1135">
        <f t="shared" si="52"/>
        <v>20</v>
      </c>
      <c r="Q1135" s="11" t="s">
        <v>8331</v>
      </c>
      <c r="R1135" s="11" t="s">
        <v>8333</v>
      </c>
      <c r="S1135" s="14">
        <f t="shared" si="53"/>
        <v>41821.407187500001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51"/>
        <v>0</v>
      </c>
      <c r="P1136">
        <f t="shared" si="52"/>
        <v>1</v>
      </c>
      <c r="Q1136" s="11" t="s">
        <v>8331</v>
      </c>
      <c r="R1136" s="11" t="s">
        <v>8333</v>
      </c>
      <c r="S1136" s="14">
        <f t="shared" si="53"/>
        <v>41958.285046296296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51"/>
        <v>5</v>
      </c>
      <c r="P1137">
        <f t="shared" si="52"/>
        <v>50</v>
      </c>
      <c r="Q1137" s="11" t="s">
        <v>8331</v>
      </c>
      <c r="R1137" s="11" t="s">
        <v>8333</v>
      </c>
      <c r="S1137" s="14">
        <f t="shared" si="53"/>
        <v>42558.989513888882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51"/>
        <v>6</v>
      </c>
      <c r="P1138">
        <f t="shared" si="52"/>
        <v>45</v>
      </c>
      <c r="Q1138" s="11" t="s">
        <v>8331</v>
      </c>
      <c r="R1138" s="11" t="s">
        <v>8333</v>
      </c>
      <c r="S1138" s="14">
        <f t="shared" si="53"/>
        <v>42327.671631944439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51"/>
        <v>40</v>
      </c>
      <c r="P1139">
        <f t="shared" si="52"/>
        <v>253.21</v>
      </c>
      <c r="Q1139" s="11" t="s">
        <v>8331</v>
      </c>
      <c r="R1139" s="11" t="s">
        <v>8333</v>
      </c>
      <c r="S1139" s="14">
        <f t="shared" si="53"/>
        <v>42453.819687499999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51"/>
        <v>0</v>
      </c>
      <c r="P1140">
        <f t="shared" si="52"/>
        <v>31.25</v>
      </c>
      <c r="Q1140" s="11" t="s">
        <v>8331</v>
      </c>
      <c r="R1140" s="11" t="s">
        <v>8333</v>
      </c>
      <c r="S1140" s="14">
        <f t="shared" si="53"/>
        <v>42736.9066087963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51"/>
        <v>0</v>
      </c>
      <c r="P1141">
        <f t="shared" si="52"/>
        <v>5</v>
      </c>
      <c r="Q1141" s="11" t="s">
        <v>8331</v>
      </c>
      <c r="R1141" s="11" t="s">
        <v>8333</v>
      </c>
      <c r="S1141" s="14">
        <f t="shared" si="53"/>
        <v>41975.347523148142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51"/>
        <v>0</v>
      </c>
      <c r="P1142" t="e">
        <f t="shared" si="52"/>
        <v>#DIV/0!</v>
      </c>
      <c r="Q1142" s="11" t="s">
        <v>8331</v>
      </c>
      <c r="R1142" s="11" t="s">
        <v>8333</v>
      </c>
      <c r="S1142" s="14">
        <f t="shared" si="53"/>
        <v>42192.462048611109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51"/>
        <v>0</v>
      </c>
      <c r="P1143" t="e">
        <f t="shared" si="52"/>
        <v>#DIV/0!</v>
      </c>
      <c r="Q1143" s="11" t="s">
        <v>8331</v>
      </c>
      <c r="R1143" s="11" t="s">
        <v>8333</v>
      </c>
      <c r="S1143" s="14">
        <f t="shared" si="53"/>
        <v>42164.699652777781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51"/>
        <v>0</v>
      </c>
      <c r="P1144" t="e">
        <f t="shared" si="52"/>
        <v>#DIV/0!</v>
      </c>
      <c r="Q1144" s="11" t="s">
        <v>8331</v>
      </c>
      <c r="R1144" s="11" t="s">
        <v>8333</v>
      </c>
      <c r="S1144" s="14">
        <f t="shared" si="53"/>
        <v>42022.006099537044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51"/>
        <v>0</v>
      </c>
      <c r="P1145">
        <f t="shared" si="52"/>
        <v>23.25</v>
      </c>
      <c r="Q1145" s="11" t="s">
        <v>8331</v>
      </c>
      <c r="R1145" s="11" t="s">
        <v>8333</v>
      </c>
      <c r="S1145" s="14">
        <f t="shared" si="53"/>
        <v>42325.19358796296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51"/>
        <v>0</v>
      </c>
      <c r="P1146" t="e">
        <f t="shared" si="52"/>
        <v>#DIV/0!</v>
      </c>
      <c r="Q1146" s="11" t="s">
        <v>8334</v>
      </c>
      <c r="R1146" s="11" t="s">
        <v>8335</v>
      </c>
      <c r="S1146" s="14">
        <f t="shared" si="53"/>
        <v>42093.181944444441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51"/>
        <v>0</v>
      </c>
      <c r="P1147">
        <f t="shared" si="52"/>
        <v>100</v>
      </c>
      <c r="Q1147" s="11" t="s">
        <v>8334</v>
      </c>
      <c r="R1147" s="11" t="s">
        <v>8335</v>
      </c>
      <c r="S1147" s="14">
        <f t="shared" si="53"/>
        <v>41854.747592592597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51"/>
        <v>9</v>
      </c>
      <c r="P1148">
        <f t="shared" si="52"/>
        <v>44.17</v>
      </c>
      <c r="Q1148" s="11" t="s">
        <v>8334</v>
      </c>
      <c r="R1148" s="11" t="s">
        <v>8335</v>
      </c>
      <c r="S1148" s="14">
        <f t="shared" si="53"/>
        <v>41723.9533912037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51"/>
        <v>0</v>
      </c>
      <c r="P1149" t="e">
        <f t="shared" si="52"/>
        <v>#DIV/0!</v>
      </c>
      <c r="Q1149" s="11" t="s">
        <v>8334</v>
      </c>
      <c r="R1149" s="11" t="s">
        <v>8335</v>
      </c>
      <c r="S1149" s="14">
        <f t="shared" si="53"/>
        <v>41871.972025462965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51"/>
        <v>0</v>
      </c>
      <c r="P1150">
        <f t="shared" si="52"/>
        <v>24.33</v>
      </c>
      <c r="Q1150" s="11" t="s">
        <v>8334</v>
      </c>
      <c r="R1150" s="11" t="s">
        <v>8335</v>
      </c>
      <c r="S1150" s="14">
        <f t="shared" si="53"/>
        <v>42675.171076388884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51"/>
        <v>0</v>
      </c>
      <c r="P1151">
        <f t="shared" si="52"/>
        <v>37.5</v>
      </c>
      <c r="Q1151" s="11" t="s">
        <v>8334</v>
      </c>
      <c r="R1151" s="11" t="s">
        <v>8335</v>
      </c>
      <c r="S1151" s="14">
        <f t="shared" si="53"/>
        <v>42507.71025462963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51"/>
        <v>10</v>
      </c>
      <c r="P1152">
        <f t="shared" si="52"/>
        <v>42</v>
      </c>
      <c r="Q1152" s="11" t="s">
        <v>8334</v>
      </c>
      <c r="R1152" s="11" t="s">
        <v>8335</v>
      </c>
      <c r="S1152" s="14">
        <f t="shared" si="53"/>
        <v>42317.954571759255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51"/>
        <v>0</v>
      </c>
      <c r="P1153" t="e">
        <f t="shared" si="52"/>
        <v>#DIV/0!</v>
      </c>
      <c r="Q1153" s="11" t="s">
        <v>8334</v>
      </c>
      <c r="R1153" s="11" t="s">
        <v>8335</v>
      </c>
      <c r="S1153" s="14">
        <f t="shared" si="53"/>
        <v>42224.102581018517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51"/>
        <v>6</v>
      </c>
      <c r="P1154">
        <f t="shared" si="52"/>
        <v>60.73</v>
      </c>
      <c r="Q1154" s="11" t="s">
        <v>8334</v>
      </c>
      <c r="R1154" s="11" t="s">
        <v>8335</v>
      </c>
      <c r="S1154" s="14">
        <f t="shared" si="53"/>
        <v>42109.709629629629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54">ROUND(E1155/D1155*100,0)</f>
        <v>1</v>
      </c>
      <c r="P1155">
        <f t="shared" ref="P1155:P1218" si="55">ROUND(E1155/L1155,2)</f>
        <v>50</v>
      </c>
      <c r="Q1155" s="11" t="s">
        <v>8334</v>
      </c>
      <c r="R1155" s="11" t="s">
        <v>8335</v>
      </c>
      <c r="S1155" s="14">
        <f t="shared" ref="S1155:S1218" si="56">(((J1155/60)/60)/24)+DATE(1970,1,1)</f>
        <v>42143.714178240742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54"/>
        <v>7</v>
      </c>
      <c r="P1156">
        <f t="shared" si="55"/>
        <v>108.33</v>
      </c>
      <c r="Q1156" s="11" t="s">
        <v>8334</v>
      </c>
      <c r="R1156" s="11" t="s">
        <v>8335</v>
      </c>
      <c r="S1156" s="14">
        <f t="shared" si="56"/>
        <v>42223.108865740738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54"/>
        <v>1</v>
      </c>
      <c r="P1157">
        <f t="shared" si="55"/>
        <v>23.5</v>
      </c>
      <c r="Q1157" s="11" t="s">
        <v>8334</v>
      </c>
      <c r="R1157" s="11" t="s">
        <v>8335</v>
      </c>
      <c r="S1157" s="14">
        <f t="shared" si="56"/>
        <v>41835.763981481483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54"/>
        <v>0</v>
      </c>
      <c r="P1158" t="e">
        <f t="shared" si="55"/>
        <v>#DIV/0!</v>
      </c>
      <c r="Q1158" s="11" t="s">
        <v>8334</v>
      </c>
      <c r="R1158" s="11" t="s">
        <v>8335</v>
      </c>
      <c r="S1158" s="14">
        <f t="shared" si="56"/>
        <v>42029.07131944444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54"/>
        <v>2</v>
      </c>
      <c r="P1159">
        <f t="shared" si="55"/>
        <v>50.33</v>
      </c>
      <c r="Q1159" s="11" t="s">
        <v>8334</v>
      </c>
      <c r="R1159" s="11" t="s">
        <v>8335</v>
      </c>
      <c r="S1159" s="14">
        <f t="shared" si="56"/>
        <v>41918.628240740742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54"/>
        <v>0</v>
      </c>
      <c r="P1160">
        <f t="shared" si="55"/>
        <v>11.67</v>
      </c>
      <c r="Q1160" s="11" t="s">
        <v>8334</v>
      </c>
      <c r="R1160" s="11" t="s">
        <v>8335</v>
      </c>
      <c r="S1160" s="14">
        <f t="shared" si="56"/>
        <v>41952.09175925926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54"/>
        <v>0</v>
      </c>
      <c r="P1161" t="e">
        <f t="shared" si="55"/>
        <v>#DIV/0!</v>
      </c>
      <c r="Q1161" s="11" t="s">
        <v>8334</v>
      </c>
      <c r="R1161" s="11" t="s">
        <v>8335</v>
      </c>
      <c r="S1161" s="14">
        <f t="shared" si="56"/>
        <v>42154.726446759261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54"/>
        <v>4</v>
      </c>
      <c r="P1162">
        <f t="shared" si="55"/>
        <v>60.79</v>
      </c>
      <c r="Q1162" s="11" t="s">
        <v>8334</v>
      </c>
      <c r="R1162" s="11" t="s">
        <v>8335</v>
      </c>
      <c r="S1162" s="14">
        <f t="shared" si="56"/>
        <v>42061.154930555553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54"/>
        <v>0</v>
      </c>
      <c r="P1163" t="e">
        <f t="shared" si="55"/>
        <v>#DIV/0!</v>
      </c>
      <c r="Q1163" s="11" t="s">
        <v>8334</v>
      </c>
      <c r="R1163" s="11" t="s">
        <v>8335</v>
      </c>
      <c r="S1163" s="14">
        <f t="shared" si="56"/>
        <v>42122.629502314812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54"/>
        <v>0</v>
      </c>
      <c r="P1164">
        <f t="shared" si="55"/>
        <v>17.5</v>
      </c>
      <c r="Q1164" s="11" t="s">
        <v>8334</v>
      </c>
      <c r="R1164" s="11" t="s">
        <v>8335</v>
      </c>
      <c r="S1164" s="14">
        <f t="shared" si="56"/>
        <v>41876.683611111112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54"/>
        <v>0</v>
      </c>
      <c r="P1165" t="e">
        <f t="shared" si="55"/>
        <v>#DIV/0!</v>
      </c>
      <c r="Q1165" s="11" t="s">
        <v>8334</v>
      </c>
      <c r="R1165" s="11" t="s">
        <v>8335</v>
      </c>
      <c r="S1165" s="14">
        <f t="shared" si="56"/>
        <v>41830.723611111112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54"/>
        <v>0</v>
      </c>
      <c r="P1166" t="e">
        <f t="shared" si="55"/>
        <v>#DIV/0!</v>
      </c>
      <c r="Q1166" s="11" t="s">
        <v>8334</v>
      </c>
      <c r="R1166" s="11" t="s">
        <v>8335</v>
      </c>
      <c r="S1166" s="14">
        <f t="shared" si="56"/>
        <v>42509.724328703705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54"/>
        <v>21</v>
      </c>
      <c r="P1167">
        <f t="shared" si="55"/>
        <v>82.82</v>
      </c>
      <c r="Q1167" s="11" t="s">
        <v>8334</v>
      </c>
      <c r="R1167" s="11" t="s">
        <v>8335</v>
      </c>
      <c r="S1167" s="14">
        <f t="shared" si="56"/>
        <v>41792.214467592588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54"/>
        <v>19</v>
      </c>
      <c r="P1168">
        <f t="shared" si="55"/>
        <v>358.88</v>
      </c>
      <c r="Q1168" s="11" t="s">
        <v>8334</v>
      </c>
      <c r="R1168" s="11" t="s">
        <v>8335</v>
      </c>
      <c r="S1168" s="14">
        <f t="shared" si="56"/>
        <v>42150.485439814816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54"/>
        <v>2</v>
      </c>
      <c r="P1169">
        <f t="shared" si="55"/>
        <v>61.19</v>
      </c>
      <c r="Q1169" s="11" t="s">
        <v>8334</v>
      </c>
      <c r="R1169" s="11" t="s">
        <v>8335</v>
      </c>
      <c r="S1169" s="14">
        <f t="shared" si="56"/>
        <v>41863.734895833331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54"/>
        <v>6</v>
      </c>
      <c r="P1170">
        <f t="shared" si="55"/>
        <v>340</v>
      </c>
      <c r="Q1170" s="11" t="s">
        <v>8334</v>
      </c>
      <c r="R1170" s="11" t="s">
        <v>8335</v>
      </c>
      <c r="S1170" s="14">
        <f t="shared" si="56"/>
        <v>42605.053993055553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54"/>
        <v>0</v>
      </c>
      <c r="P1171">
        <f t="shared" si="55"/>
        <v>5.67</v>
      </c>
      <c r="Q1171" s="11" t="s">
        <v>8334</v>
      </c>
      <c r="R1171" s="11" t="s">
        <v>8335</v>
      </c>
      <c r="S1171" s="14">
        <f t="shared" si="56"/>
        <v>42027.353738425925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54"/>
        <v>0</v>
      </c>
      <c r="P1172">
        <f t="shared" si="55"/>
        <v>50</v>
      </c>
      <c r="Q1172" s="11" t="s">
        <v>8334</v>
      </c>
      <c r="R1172" s="11" t="s">
        <v>8335</v>
      </c>
      <c r="S1172" s="14">
        <f t="shared" si="56"/>
        <v>42124.893182870372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54"/>
        <v>0</v>
      </c>
      <c r="P1173">
        <f t="shared" si="55"/>
        <v>25</v>
      </c>
      <c r="Q1173" s="11" t="s">
        <v>8334</v>
      </c>
      <c r="R1173" s="11" t="s">
        <v>8335</v>
      </c>
      <c r="S1173" s="14">
        <f t="shared" si="56"/>
        <v>41938.804710648146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54"/>
        <v>0</v>
      </c>
      <c r="P1174" t="e">
        <f t="shared" si="55"/>
        <v>#DIV/0!</v>
      </c>
      <c r="Q1174" s="11" t="s">
        <v>8334</v>
      </c>
      <c r="R1174" s="11" t="s">
        <v>8335</v>
      </c>
      <c r="S1174" s="14">
        <f t="shared" si="56"/>
        <v>41841.682314814818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54"/>
        <v>0</v>
      </c>
      <c r="P1175">
        <f t="shared" si="55"/>
        <v>30</v>
      </c>
      <c r="Q1175" s="11" t="s">
        <v>8334</v>
      </c>
      <c r="R1175" s="11" t="s">
        <v>8335</v>
      </c>
      <c r="S1175" s="14">
        <f t="shared" si="56"/>
        <v>42184.185844907406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54"/>
        <v>6</v>
      </c>
      <c r="P1176">
        <f t="shared" si="55"/>
        <v>46.63</v>
      </c>
      <c r="Q1176" s="11" t="s">
        <v>8334</v>
      </c>
      <c r="R1176" s="11" t="s">
        <v>8335</v>
      </c>
      <c r="S1176" s="14">
        <f t="shared" si="56"/>
        <v>42468.84174768519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54"/>
        <v>3</v>
      </c>
      <c r="P1177">
        <f t="shared" si="55"/>
        <v>65</v>
      </c>
      <c r="Q1177" s="11" t="s">
        <v>8334</v>
      </c>
      <c r="R1177" s="11" t="s">
        <v>8335</v>
      </c>
      <c r="S1177" s="14">
        <f t="shared" si="56"/>
        <v>42170.728460648148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54"/>
        <v>0</v>
      </c>
      <c r="P1178">
        <f t="shared" si="55"/>
        <v>10</v>
      </c>
      <c r="Q1178" s="11" t="s">
        <v>8334</v>
      </c>
      <c r="R1178" s="11" t="s">
        <v>8335</v>
      </c>
      <c r="S1178" s="14">
        <f t="shared" si="56"/>
        <v>42746.019652777773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54"/>
        <v>0</v>
      </c>
      <c r="P1179" t="e">
        <f t="shared" si="55"/>
        <v>#DIV/0!</v>
      </c>
      <c r="Q1179" s="11" t="s">
        <v>8334</v>
      </c>
      <c r="R1179" s="11" t="s">
        <v>8335</v>
      </c>
      <c r="S1179" s="14">
        <f t="shared" si="56"/>
        <v>41897.660833333335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54"/>
        <v>0</v>
      </c>
      <c r="P1180">
        <f t="shared" si="55"/>
        <v>5</v>
      </c>
      <c r="Q1180" s="11" t="s">
        <v>8334</v>
      </c>
      <c r="R1180" s="11" t="s">
        <v>8335</v>
      </c>
      <c r="S1180" s="14">
        <f t="shared" si="56"/>
        <v>41837.905694444446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54"/>
        <v>5</v>
      </c>
      <c r="P1181">
        <f t="shared" si="55"/>
        <v>640</v>
      </c>
      <c r="Q1181" s="11" t="s">
        <v>8334</v>
      </c>
      <c r="R1181" s="11" t="s">
        <v>8335</v>
      </c>
      <c r="S1181" s="14">
        <f t="shared" si="56"/>
        <v>42275.720219907409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54"/>
        <v>12</v>
      </c>
      <c r="P1182">
        <f t="shared" si="55"/>
        <v>69.12</v>
      </c>
      <c r="Q1182" s="11" t="s">
        <v>8334</v>
      </c>
      <c r="R1182" s="11" t="s">
        <v>8335</v>
      </c>
      <c r="S1182" s="14">
        <f t="shared" si="56"/>
        <v>41781.806875000002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54"/>
        <v>0</v>
      </c>
      <c r="P1183">
        <f t="shared" si="55"/>
        <v>1.33</v>
      </c>
      <c r="Q1183" s="11" t="s">
        <v>8334</v>
      </c>
      <c r="R1183" s="11" t="s">
        <v>8335</v>
      </c>
      <c r="S1183" s="14">
        <f t="shared" si="56"/>
        <v>42034.339363425926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54"/>
        <v>4</v>
      </c>
      <c r="P1184">
        <f t="shared" si="55"/>
        <v>10.5</v>
      </c>
      <c r="Q1184" s="11" t="s">
        <v>8334</v>
      </c>
      <c r="R1184" s="11" t="s">
        <v>8335</v>
      </c>
      <c r="S1184" s="14">
        <f t="shared" si="56"/>
        <v>42728.827407407407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54"/>
        <v>4</v>
      </c>
      <c r="P1185">
        <f t="shared" si="55"/>
        <v>33.33</v>
      </c>
      <c r="Q1185" s="11" t="s">
        <v>8334</v>
      </c>
      <c r="R1185" s="11" t="s">
        <v>8335</v>
      </c>
      <c r="S1185" s="14">
        <f t="shared" si="56"/>
        <v>42656.86137731481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54"/>
        <v>105</v>
      </c>
      <c r="P1186">
        <f t="shared" si="55"/>
        <v>61.56</v>
      </c>
      <c r="Q1186" s="11" t="s">
        <v>8336</v>
      </c>
      <c r="R1186" s="11" t="s">
        <v>8337</v>
      </c>
      <c r="S1186" s="14">
        <f t="shared" si="56"/>
        <v>42741.599664351852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54"/>
        <v>105</v>
      </c>
      <c r="P1187">
        <f t="shared" si="55"/>
        <v>118.74</v>
      </c>
      <c r="Q1187" s="11" t="s">
        <v>8336</v>
      </c>
      <c r="R1187" s="11" t="s">
        <v>8337</v>
      </c>
      <c r="S1187" s="14">
        <f t="shared" si="56"/>
        <v>42130.865150462967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54"/>
        <v>107</v>
      </c>
      <c r="P1188">
        <f t="shared" si="55"/>
        <v>65.08</v>
      </c>
      <c r="Q1188" s="11" t="s">
        <v>8336</v>
      </c>
      <c r="R1188" s="11" t="s">
        <v>8337</v>
      </c>
      <c r="S1188" s="14">
        <f t="shared" si="56"/>
        <v>42123.86336805555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54"/>
        <v>104</v>
      </c>
      <c r="P1189">
        <f t="shared" si="55"/>
        <v>130.16</v>
      </c>
      <c r="Q1189" s="11" t="s">
        <v>8336</v>
      </c>
      <c r="R1189" s="11" t="s">
        <v>8337</v>
      </c>
      <c r="S1189" s="14">
        <f t="shared" si="56"/>
        <v>42109.894942129627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54"/>
        <v>161</v>
      </c>
      <c r="P1190">
        <f t="shared" si="55"/>
        <v>37.78</v>
      </c>
      <c r="Q1190" s="11" t="s">
        <v>8336</v>
      </c>
      <c r="R1190" s="11" t="s">
        <v>8337</v>
      </c>
      <c r="S1190" s="14">
        <f t="shared" si="56"/>
        <v>42711.700694444444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54"/>
        <v>108</v>
      </c>
      <c r="P1191">
        <f t="shared" si="55"/>
        <v>112.79</v>
      </c>
      <c r="Q1191" s="11" t="s">
        <v>8336</v>
      </c>
      <c r="R1191" s="11" t="s">
        <v>8337</v>
      </c>
      <c r="S1191" s="14">
        <f t="shared" si="56"/>
        <v>42529.979108796295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54"/>
        <v>135</v>
      </c>
      <c r="P1192">
        <f t="shared" si="55"/>
        <v>51.92</v>
      </c>
      <c r="Q1192" s="11" t="s">
        <v>8336</v>
      </c>
      <c r="R1192" s="11" t="s">
        <v>8337</v>
      </c>
      <c r="S1192" s="14">
        <f t="shared" si="56"/>
        <v>41852.665798611109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54"/>
        <v>109</v>
      </c>
      <c r="P1193">
        <f t="shared" si="55"/>
        <v>89.24</v>
      </c>
      <c r="Q1193" s="11" t="s">
        <v>8336</v>
      </c>
      <c r="R1193" s="11" t="s">
        <v>8337</v>
      </c>
      <c r="S1193" s="14">
        <f t="shared" si="56"/>
        <v>42419.603703703702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54"/>
        <v>290</v>
      </c>
      <c r="P1194">
        <f t="shared" si="55"/>
        <v>19.329999999999998</v>
      </c>
      <c r="Q1194" s="11" t="s">
        <v>8336</v>
      </c>
      <c r="R1194" s="11" t="s">
        <v>8337</v>
      </c>
      <c r="S1194" s="14">
        <f t="shared" si="56"/>
        <v>42747.506689814814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54"/>
        <v>104</v>
      </c>
      <c r="P1195">
        <f t="shared" si="55"/>
        <v>79.97</v>
      </c>
      <c r="Q1195" s="11" t="s">
        <v>8336</v>
      </c>
      <c r="R1195" s="11" t="s">
        <v>8337</v>
      </c>
      <c r="S1195" s="14">
        <f t="shared" si="56"/>
        <v>42409.776076388895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54"/>
        <v>322</v>
      </c>
      <c r="P1196">
        <f t="shared" si="55"/>
        <v>56.41</v>
      </c>
      <c r="Q1196" s="11" t="s">
        <v>8336</v>
      </c>
      <c r="R1196" s="11" t="s">
        <v>8337</v>
      </c>
      <c r="S1196" s="14">
        <f t="shared" si="56"/>
        <v>42072.488182870366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54"/>
        <v>135</v>
      </c>
      <c r="P1197">
        <f t="shared" si="55"/>
        <v>79.41</v>
      </c>
      <c r="Q1197" s="11" t="s">
        <v>8336</v>
      </c>
      <c r="R1197" s="11" t="s">
        <v>8337</v>
      </c>
      <c r="S1197" s="14">
        <f t="shared" si="56"/>
        <v>42298.34783564815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54"/>
        <v>270</v>
      </c>
      <c r="P1198">
        <f t="shared" si="55"/>
        <v>76.44</v>
      </c>
      <c r="Q1198" s="11" t="s">
        <v>8336</v>
      </c>
      <c r="R1198" s="11" t="s">
        <v>8337</v>
      </c>
      <c r="S1198" s="14">
        <f t="shared" si="56"/>
        <v>42326.818738425922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54"/>
        <v>253</v>
      </c>
      <c r="P1199">
        <f t="shared" si="55"/>
        <v>121</v>
      </c>
      <c r="Q1199" s="11" t="s">
        <v>8336</v>
      </c>
      <c r="R1199" s="11" t="s">
        <v>8337</v>
      </c>
      <c r="S1199" s="14">
        <f t="shared" si="56"/>
        <v>42503.66474537037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54"/>
        <v>261</v>
      </c>
      <c r="P1200">
        <f t="shared" si="55"/>
        <v>54.62</v>
      </c>
      <c r="Q1200" s="11" t="s">
        <v>8336</v>
      </c>
      <c r="R1200" s="11" t="s">
        <v>8337</v>
      </c>
      <c r="S1200" s="14">
        <f t="shared" si="56"/>
        <v>42333.619050925925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54"/>
        <v>101</v>
      </c>
      <c r="P1201">
        <f t="shared" si="55"/>
        <v>299.22000000000003</v>
      </c>
      <c r="Q1201" s="11" t="s">
        <v>8336</v>
      </c>
      <c r="R1201" s="11" t="s">
        <v>8337</v>
      </c>
      <c r="S1201" s="14">
        <f t="shared" si="56"/>
        <v>42161.770833333328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54"/>
        <v>126</v>
      </c>
      <c r="P1202">
        <f t="shared" si="55"/>
        <v>58.53</v>
      </c>
      <c r="Q1202" s="11" t="s">
        <v>8336</v>
      </c>
      <c r="R1202" s="11" t="s">
        <v>8337</v>
      </c>
      <c r="S1202" s="14">
        <f t="shared" si="56"/>
        <v>42089.477500000001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54"/>
        <v>102</v>
      </c>
      <c r="P1203">
        <f t="shared" si="55"/>
        <v>55.37</v>
      </c>
      <c r="Q1203" s="11" t="s">
        <v>8336</v>
      </c>
      <c r="R1203" s="11" t="s">
        <v>8337</v>
      </c>
      <c r="S1203" s="14">
        <f t="shared" si="56"/>
        <v>42536.60701388889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54"/>
        <v>199</v>
      </c>
      <c r="P1204">
        <f t="shared" si="55"/>
        <v>183.8</v>
      </c>
      <c r="Q1204" s="11" t="s">
        <v>8336</v>
      </c>
      <c r="R1204" s="11" t="s">
        <v>8337</v>
      </c>
      <c r="S1204" s="14">
        <f t="shared" si="56"/>
        <v>42152.288819444439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54"/>
        <v>102</v>
      </c>
      <c r="P1205">
        <f t="shared" si="55"/>
        <v>165.35</v>
      </c>
      <c r="Q1205" s="11" t="s">
        <v>8336</v>
      </c>
      <c r="R1205" s="11" t="s">
        <v>8337</v>
      </c>
      <c r="S1205" s="14">
        <f t="shared" si="56"/>
        <v>42125.614895833336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54"/>
        <v>103</v>
      </c>
      <c r="P1206">
        <f t="shared" si="55"/>
        <v>234.79</v>
      </c>
      <c r="Q1206" s="11" t="s">
        <v>8336</v>
      </c>
      <c r="R1206" s="11" t="s">
        <v>8337</v>
      </c>
      <c r="S1206" s="14">
        <f t="shared" si="56"/>
        <v>42297.748067129629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54"/>
        <v>101</v>
      </c>
      <c r="P1207">
        <f t="shared" si="55"/>
        <v>211.48</v>
      </c>
      <c r="Q1207" s="11" t="s">
        <v>8336</v>
      </c>
      <c r="R1207" s="11" t="s">
        <v>8337</v>
      </c>
      <c r="S1207" s="14">
        <f t="shared" si="56"/>
        <v>42138.506377314814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54"/>
        <v>115</v>
      </c>
      <c r="P1208">
        <f t="shared" si="55"/>
        <v>32.340000000000003</v>
      </c>
      <c r="Q1208" s="11" t="s">
        <v>8336</v>
      </c>
      <c r="R1208" s="11" t="s">
        <v>8337</v>
      </c>
      <c r="S1208" s="14">
        <f t="shared" si="56"/>
        <v>42772.776076388895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54"/>
        <v>104</v>
      </c>
      <c r="P1209">
        <f t="shared" si="55"/>
        <v>123.38</v>
      </c>
      <c r="Q1209" s="11" t="s">
        <v>8336</v>
      </c>
      <c r="R1209" s="11" t="s">
        <v>8337</v>
      </c>
      <c r="S1209" s="14">
        <f t="shared" si="56"/>
        <v>42430.430243055554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54"/>
        <v>155</v>
      </c>
      <c r="P1210">
        <f t="shared" si="55"/>
        <v>207.07</v>
      </c>
      <c r="Q1210" s="11" t="s">
        <v>8336</v>
      </c>
      <c r="R1210" s="11" t="s">
        <v>8337</v>
      </c>
      <c r="S1210" s="14">
        <f t="shared" si="56"/>
        <v>42423.709074074075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54"/>
        <v>106</v>
      </c>
      <c r="P1211">
        <f t="shared" si="55"/>
        <v>138.26</v>
      </c>
      <c r="Q1211" s="11" t="s">
        <v>8336</v>
      </c>
      <c r="R1211" s="11" t="s">
        <v>8337</v>
      </c>
      <c r="S1211" s="14">
        <f t="shared" si="56"/>
        <v>42761.846122685187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54"/>
        <v>254</v>
      </c>
      <c r="P1212">
        <f t="shared" si="55"/>
        <v>493.82</v>
      </c>
      <c r="Q1212" s="11" t="s">
        <v>8336</v>
      </c>
      <c r="R1212" s="11" t="s">
        <v>8337</v>
      </c>
      <c r="S1212" s="14">
        <f t="shared" si="56"/>
        <v>42132.941805555558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54"/>
        <v>101</v>
      </c>
      <c r="P1213">
        <f t="shared" si="55"/>
        <v>168.5</v>
      </c>
      <c r="Q1213" s="11" t="s">
        <v>8336</v>
      </c>
      <c r="R1213" s="11" t="s">
        <v>8337</v>
      </c>
      <c r="S1213" s="14">
        <f t="shared" si="56"/>
        <v>42515.866446759261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54"/>
        <v>129</v>
      </c>
      <c r="P1214">
        <f t="shared" si="55"/>
        <v>38.869999999999997</v>
      </c>
      <c r="Q1214" s="11" t="s">
        <v>8336</v>
      </c>
      <c r="R1214" s="11" t="s">
        <v>8337</v>
      </c>
      <c r="S1214" s="14">
        <f t="shared" si="56"/>
        <v>42318.950173611112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54"/>
        <v>102</v>
      </c>
      <c r="P1215">
        <f t="shared" si="55"/>
        <v>61.53</v>
      </c>
      <c r="Q1215" s="11" t="s">
        <v>8336</v>
      </c>
      <c r="R1215" s="11" t="s">
        <v>8337</v>
      </c>
      <c r="S1215" s="14">
        <f t="shared" si="56"/>
        <v>42731.755787037036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54"/>
        <v>132</v>
      </c>
      <c r="P1216">
        <f t="shared" si="55"/>
        <v>105.44</v>
      </c>
      <c r="Q1216" s="11" t="s">
        <v>8336</v>
      </c>
      <c r="R1216" s="11" t="s">
        <v>8337</v>
      </c>
      <c r="S1216" s="14">
        <f t="shared" si="56"/>
        <v>42104.840335648143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54"/>
        <v>786</v>
      </c>
      <c r="P1217">
        <f t="shared" si="55"/>
        <v>71.59</v>
      </c>
      <c r="Q1217" s="11" t="s">
        <v>8336</v>
      </c>
      <c r="R1217" s="11" t="s">
        <v>8337</v>
      </c>
      <c r="S1217" s="14">
        <f t="shared" si="56"/>
        <v>41759.923101851848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54"/>
        <v>146</v>
      </c>
      <c r="P1218">
        <f t="shared" si="55"/>
        <v>91.88</v>
      </c>
      <c r="Q1218" s="11" t="s">
        <v>8336</v>
      </c>
      <c r="R1218" s="11" t="s">
        <v>8337</v>
      </c>
      <c r="S1218" s="14">
        <f t="shared" si="56"/>
        <v>42247.616400462968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57">ROUND(E1219/D1219*100,0)</f>
        <v>103</v>
      </c>
      <c r="P1219">
        <f t="shared" ref="P1219:P1282" si="58">ROUND(E1219/L1219,2)</f>
        <v>148.57</v>
      </c>
      <c r="Q1219" s="11" t="s">
        <v>8336</v>
      </c>
      <c r="R1219" s="11" t="s">
        <v>8337</v>
      </c>
      <c r="S1219" s="14">
        <f t="shared" ref="S1219:S1282" si="59">(((J1219/60)/60)/24)+DATE(1970,1,1)</f>
        <v>42535.809490740736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57"/>
        <v>172</v>
      </c>
      <c r="P1220">
        <f t="shared" si="58"/>
        <v>174.21</v>
      </c>
      <c r="Q1220" s="11" t="s">
        <v>8336</v>
      </c>
      <c r="R1220" s="11" t="s">
        <v>8337</v>
      </c>
      <c r="S1220" s="14">
        <f t="shared" si="59"/>
        <v>42278.662037037036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57"/>
        <v>159</v>
      </c>
      <c r="P1221">
        <f t="shared" si="58"/>
        <v>102.86</v>
      </c>
      <c r="Q1221" s="11" t="s">
        <v>8336</v>
      </c>
      <c r="R1221" s="11" t="s">
        <v>8337</v>
      </c>
      <c r="S1221" s="14">
        <f t="shared" si="59"/>
        <v>42633.461956018517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57"/>
        <v>104</v>
      </c>
      <c r="P1222">
        <f t="shared" si="58"/>
        <v>111.18</v>
      </c>
      <c r="Q1222" s="11" t="s">
        <v>8336</v>
      </c>
      <c r="R1222" s="11" t="s">
        <v>8337</v>
      </c>
      <c r="S1222" s="14">
        <f t="shared" si="59"/>
        <v>42211.628611111111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57"/>
        <v>111</v>
      </c>
      <c r="P1223">
        <f t="shared" si="58"/>
        <v>23.8</v>
      </c>
      <c r="Q1223" s="11" t="s">
        <v>8336</v>
      </c>
      <c r="R1223" s="11" t="s">
        <v>8337</v>
      </c>
      <c r="S1223" s="14">
        <f t="shared" si="59"/>
        <v>42680.47555555556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57"/>
        <v>280</v>
      </c>
      <c r="P1224">
        <f t="shared" si="58"/>
        <v>81.27</v>
      </c>
      <c r="Q1224" s="11" t="s">
        <v>8336</v>
      </c>
      <c r="R1224" s="11" t="s">
        <v>8337</v>
      </c>
      <c r="S1224" s="14">
        <f t="shared" si="59"/>
        <v>42430.720451388886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57"/>
        <v>112</v>
      </c>
      <c r="P1225">
        <f t="shared" si="58"/>
        <v>116.21</v>
      </c>
      <c r="Q1225" s="11" t="s">
        <v>8336</v>
      </c>
      <c r="R1225" s="11" t="s">
        <v>8337</v>
      </c>
      <c r="S1225" s="14">
        <f t="shared" si="59"/>
        <v>42654.177187499998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57"/>
        <v>7</v>
      </c>
      <c r="P1226">
        <f t="shared" si="58"/>
        <v>58.89</v>
      </c>
      <c r="Q1226" s="11" t="s">
        <v>8323</v>
      </c>
      <c r="R1226" s="11" t="s">
        <v>8338</v>
      </c>
      <c r="S1226" s="14">
        <f t="shared" si="59"/>
        <v>41736.549791666665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57"/>
        <v>4</v>
      </c>
      <c r="P1227">
        <f t="shared" si="58"/>
        <v>44</v>
      </c>
      <c r="Q1227" s="11" t="s">
        <v>8323</v>
      </c>
      <c r="R1227" s="11" t="s">
        <v>8338</v>
      </c>
      <c r="S1227" s="14">
        <f t="shared" si="59"/>
        <v>41509.905995370369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57"/>
        <v>4</v>
      </c>
      <c r="P1228">
        <f t="shared" si="58"/>
        <v>48.43</v>
      </c>
      <c r="Q1228" s="11" t="s">
        <v>8323</v>
      </c>
      <c r="R1228" s="11" t="s">
        <v>8338</v>
      </c>
      <c r="S1228" s="14">
        <f t="shared" si="59"/>
        <v>41715.874780092592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57"/>
        <v>0</v>
      </c>
      <c r="P1229" t="e">
        <f t="shared" si="58"/>
        <v>#DIV/0!</v>
      </c>
      <c r="Q1229" s="11" t="s">
        <v>8323</v>
      </c>
      <c r="R1229" s="11" t="s">
        <v>8338</v>
      </c>
      <c r="S1229" s="14">
        <f t="shared" si="59"/>
        <v>41827.919166666667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57"/>
        <v>29</v>
      </c>
      <c r="P1230">
        <f t="shared" si="58"/>
        <v>61.04</v>
      </c>
      <c r="Q1230" s="11" t="s">
        <v>8323</v>
      </c>
      <c r="R1230" s="11" t="s">
        <v>8338</v>
      </c>
      <c r="S1230" s="14">
        <f t="shared" si="59"/>
        <v>40754.729259259257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57"/>
        <v>1</v>
      </c>
      <c r="P1231">
        <f t="shared" si="58"/>
        <v>25</v>
      </c>
      <c r="Q1231" s="11" t="s">
        <v>8323</v>
      </c>
      <c r="R1231" s="11" t="s">
        <v>8338</v>
      </c>
      <c r="S1231" s="14">
        <f t="shared" si="59"/>
        <v>40985.459803240738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57"/>
        <v>0</v>
      </c>
      <c r="P1232" t="e">
        <f t="shared" si="58"/>
        <v>#DIV/0!</v>
      </c>
      <c r="Q1232" s="11" t="s">
        <v>8323</v>
      </c>
      <c r="R1232" s="11" t="s">
        <v>8338</v>
      </c>
      <c r="S1232" s="14">
        <f t="shared" si="59"/>
        <v>40568.972569444442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57"/>
        <v>0</v>
      </c>
      <c r="P1233" t="e">
        <f t="shared" si="58"/>
        <v>#DIV/0!</v>
      </c>
      <c r="Q1233" s="11" t="s">
        <v>8323</v>
      </c>
      <c r="R1233" s="11" t="s">
        <v>8338</v>
      </c>
      <c r="S1233" s="14">
        <f t="shared" si="59"/>
        <v>42193.941759259258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57"/>
        <v>1</v>
      </c>
      <c r="P1234">
        <f t="shared" si="58"/>
        <v>40</v>
      </c>
      <c r="Q1234" s="11" t="s">
        <v>8323</v>
      </c>
      <c r="R1234" s="11" t="s">
        <v>8338</v>
      </c>
      <c r="S1234" s="14">
        <f t="shared" si="59"/>
        <v>41506.848032407412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57"/>
        <v>12</v>
      </c>
      <c r="P1235">
        <f t="shared" si="58"/>
        <v>19.329999999999998</v>
      </c>
      <c r="Q1235" s="11" t="s">
        <v>8323</v>
      </c>
      <c r="R1235" s="11" t="s">
        <v>8338</v>
      </c>
      <c r="S1235" s="14">
        <f t="shared" si="59"/>
        <v>40939.948773148149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57"/>
        <v>0</v>
      </c>
      <c r="P1236" t="e">
        <f t="shared" si="58"/>
        <v>#DIV/0!</v>
      </c>
      <c r="Q1236" s="11" t="s">
        <v>8323</v>
      </c>
      <c r="R1236" s="11" t="s">
        <v>8338</v>
      </c>
      <c r="S1236" s="14">
        <f t="shared" si="59"/>
        <v>42007.788680555561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57"/>
        <v>3</v>
      </c>
      <c r="P1237">
        <f t="shared" si="58"/>
        <v>35</v>
      </c>
      <c r="Q1237" s="11" t="s">
        <v>8323</v>
      </c>
      <c r="R1237" s="11" t="s">
        <v>8338</v>
      </c>
      <c r="S1237" s="14">
        <f t="shared" si="59"/>
        <v>41583.135405092595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57"/>
        <v>0</v>
      </c>
      <c r="P1238" t="e">
        <f t="shared" si="58"/>
        <v>#DIV/0!</v>
      </c>
      <c r="Q1238" s="11" t="s">
        <v>8323</v>
      </c>
      <c r="R1238" s="11" t="s">
        <v>8338</v>
      </c>
      <c r="S1238" s="14">
        <f t="shared" si="59"/>
        <v>41110.680138888885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57"/>
        <v>0</v>
      </c>
      <c r="P1239" t="e">
        <f t="shared" si="58"/>
        <v>#DIV/0!</v>
      </c>
      <c r="Q1239" s="11" t="s">
        <v>8323</v>
      </c>
      <c r="R1239" s="11" t="s">
        <v>8338</v>
      </c>
      <c r="S1239" s="14">
        <f t="shared" si="59"/>
        <v>41125.283159722225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57"/>
        <v>18</v>
      </c>
      <c r="P1240">
        <f t="shared" si="58"/>
        <v>59.33</v>
      </c>
      <c r="Q1240" s="11" t="s">
        <v>8323</v>
      </c>
      <c r="R1240" s="11" t="s">
        <v>8338</v>
      </c>
      <c r="S1240" s="14">
        <f t="shared" si="59"/>
        <v>40731.61037037037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57"/>
        <v>0</v>
      </c>
      <c r="P1241" t="e">
        <f t="shared" si="58"/>
        <v>#DIV/0!</v>
      </c>
      <c r="Q1241" s="11" t="s">
        <v>8323</v>
      </c>
      <c r="R1241" s="11" t="s">
        <v>8338</v>
      </c>
      <c r="S1241" s="14">
        <f t="shared" si="59"/>
        <v>40883.962581018517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57"/>
        <v>3</v>
      </c>
      <c r="P1242">
        <f t="shared" si="58"/>
        <v>30.13</v>
      </c>
      <c r="Q1242" s="11" t="s">
        <v>8323</v>
      </c>
      <c r="R1242" s="11" t="s">
        <v>8338</v>
      </c>
      <c r="S1242" s="14">
        <f t="shared" si="59"/>
        <v>41409.040011574078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57"/>
        <v>51</v>
      </c>
      <c r="P1243">
        <f t="shared" si="58"/>
        <v>74.62</v>
      </c>
      <c r="Q1243" s="11" t="s">
        <v>8323</v>
      </c>
      <c r="R1243" s="11" t="s">
        <v>8338</v>
      </c>
      <c r="S1243" s="14">
        <f t="shared" si="59"/>
        <v>41923.837731481479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57"/>
        <v>1</v>
      </c>
      <c r="P1244">
        <f t="shared" si="58"/>
        <v>5</v>
      </c>
      <c r="Q1244" s="11" t="s">
        <v>8323</v>
      </c>
      <c r="R1244" s="11" t="s">
        <v>8338</v>
      </c>
      <c r="S1244" s="14">
        <f t="shared" si="59"/>
        <v>40782.165532407409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57"/>
        <v>14</v>
      </c>
      <c r="P1245">
        <f t="shared" si="58"/>
        <v>44.5</v>
      </c>
      <c r="Q1245" s="11" t="s">
        <v>8323</v>
      </c>
      <c r="R1245" s="11" t="s">
        <v>8338</v>
      </c>
      <c r="S1245" s="14">
        <f t="shared" si="59"/>
        <v>40671.879293981481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57"/>
        <v>104</v>
      </c>
      <c r="P1246">
        <f t="shared" si="58"/>
        <v>46.13</v>
      </c>
      <c r="Q1246" s="11" t="s">
        <v>8323</v>
      </c>
      <c r="R1246" s="11" t="s">
        <v>8324</v>
      </c>
      <c r="S1246" s="14">
        <f t="shared" si="59"/>
        <v>41355.825497685182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57"/>
        <v>120</v>
      </c>
      <c r="P1247">
        <f t="shared" si="58"/>
        <v>141.47</v>
      </c>
      <c r="Q1247" s="11" t="s">
        <v>8323</v>
      </c>
      <c r="R1247" s="11" t="s">
        <v>8324</v>
      </c>
      <c r="S1247" s="14">
        <f t="shared" si="59"/>
        <v>41774.599930555552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57"/>
        <v>117</v>
      </c>
      <c r="P1248">
        <f t="shared" si="58"/>
        <v>75.48</v>
      </c>
      <c r="Q1248" s="11" t="s">
        <v>8323</v>
      </c>
      <c r="R1248" s="11" t="s">
        <v>8324</v>
      </c>
      <c r="S1248" s="14">
        <f t="shared" si="59"/>
        <v>40838.043391203704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57"/>
        <v>122</v>
      </c>
      <c r="P1249">
        <f t="shared" si="58"/>
        <v>85.5</v>
      </c>
      <c r="Q1249" s="11" t="s">
        <v>8323</v>
      </c>
      <c r="R1249" s="11" t="s">
        <v>8324</v>
      </c>
      <c r="S1249" s="14">
        <f t="shared" si="59"/>
        <v>41370.292303240742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57"/>
        <v>152</v>
      </c>
      <c r="P1250">
        <f t="shared" si="58"/>
        <v>64.25</v>
      </c>
      <c r="Q1250" s="11" t="s">
        <v>8323</v>
      </c>
      <c r="R1250" s="11" t="s">
        <v>8324</v>
      </c>
      <c r="S1250" s="14">
        <f t="shared" si="59"/>
        <v>41767.656863425924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57"/>
        <v>104</v>
      </c>
      <c r="P1251">
        <f t="shared" si="58"/>
        <v>64.47</v>
      </c>
      <c r="Q1251" s="11" t="s">
        <v>8323</v>
      </c>
      <c r="R1251" s="11" t="s">
        <v>8324</v>
      </c>
      <c r="S1251" s="14">
        <f t="shared" si="59"/>
        <v>41067.74086805556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57"/>
        <v>200</v>
      </c>
      <c r="P1252">
        <f t="shared" si="58"/>
        <v>118.2</v>
      </c>
      <c r="Q1252" s="11" t="s">
        <v>8323</v>
      </c>
      <c r="R1252" s="11" t="s">
        <v>8324</v>
      </c>
      <c r="S1252" s="14">
        <f t="shared" si="59"/>
        <v>41843.64271990741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57"/>
        <v>102</v>
      </c>
      <c r="P1253">
        <f t="shared" si="58"/>
        <v>82.54</v>
      </c>
      <c r="Q1253" s="11" t="s">
        <v>8323</v>
      </c>
      <c r="R1253" s="11" t="s">
        <v>8324</v>
      </c>
      <c r="S1253" s="14">
        <f t="shared" si="59"/>
        <v>40751.814432870371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57"/>
        <v>138</v>
      </c>
      <c r="P1254">
        <f t="shared" si="58"/>
        <v>34.17</v>
      </c>
      <c r="Q1254" s="11" t="s">
        <v>8323</v>
      </c>
      <c r="R1254" s="11" t="s">
        <v>8324</v>
      </c>
      <c r="S1254" s="14">
        <f t="shared" si="59"/>
        <v>41543.988067129627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57"/>
        <v>303833</v>
      </c>
      <c r="P1255">
        <f t="shared" si="58"/>
        <v>42.73</v>
      </c>
      <c r="Q1255" s="11" t="s">
        <v>8323</v>
      </c>
      <c r="R1255" s="11" t="s">
        <v>8324</v>
      </c>
      <c r="S1255" s="14">
        <f t="shared" si="59"/>
        <v>41855.783645833333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57"/>
        <v>199</v>
      </c>
      <c r="P1256">
        <f t="shared" si="58"/>
        <v>94.49</v>
      </c>
      <c r="Q1256" s="11" t="s">
        <v>8323</v>
      </c>
      <c r="R1256" s="11" t="s">
        <v>8324</v>
      </c>
      <c r="S1256" s="14">
        <f t="shared" si="59"/>
        <v>40487.621365740742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57"/>
        <v>202</v>
      </c>
      <c r="P1257">
        <f t="shared" si="58"/>
        <v>55.7</v>
      </c>
      <c r="Q1257" s="11" t="s">
        <v>8323</v>
      </c>
      <c r="R1257" s="11" t="s">
        <v>8324</v>
      </c>
      <c r="S1257" s="14">
        <f t="shared" si="59"/>
        <v>41579.845509259263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57"/>
        <v>118</v>
      </c>
      <c r="P1258">
        <f t="shared" si="58"/>
        <v>98.03</v>
      </c>
      <c r="Q1258" s="11" t="s">
        <v>8323</v>
      </c>
      <c r="R1258" s="11" t="s">
        <v>8324</v>
      </c>
      <c r="S1258" s="14">
        <f t="shared" si="59"/>
        <v>40921.919340277782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57"/>
        <v>295</v>
      </c>
      <c r="P1259">
        <f t="shared" si="58"/>
        <v>92.1</v>
      </c>
      <c r="Q1259" s="11" t="s">
        <v>8323</v>
      </c>
      <c r="R1259" s="11" t="s">
        <v>8324</v>
      </c>
      <c r="S1259" s="14">
        <f t="shared" si="59"/>
        <v>40587.085532407407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57"/>
        <v>213</v>
      </c>
      <c r="P1260">
        <f t="shared" si="58"/>
        <v>38.18</v>
      </c>
      <c r="Q1260" s="11" t="s">
        <v>8323</v>
      </c>
      <c r="R1260" s="11" t="s">
        <v>8324</v>
      </c>
      <c r="S1260" s="14">
        <f t="shared" si="59"/>
        <v>41487.611250000002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57"/>
        <v>104</v>
      </c>
      <c r="P1261">
        <f t="shared" si="58"/>
        <v>27.15</v>
      </c>
      <c r="Q1261" s="11" t="s">
        <v>8323</v>
      </c>
      <c r="R1261" s="11" t="s">
        <v>8324</v>
      </c>
      <c r="S1261" s="14">
        <f t="shared" si="59"/>
        <v>41766.970648148148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57"/>
        <v>114</v>
      </c>
      <c r="P1262">
        <f t="shared" si="58"/>
        <v>50.69</v>
      </c>
      <c r="Q1262" s="11" t="s">
        <v>8323</v>
      </c>
      <c r="R1262" s="11" t="s">
        <v>8324</v>
      </c>
      <c r="S1262" s="14">
        <f t="shared" si="59"/>
        <v>41666.842824074076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57"/>
        <v>101</v>
      </c>
      <c r="P1263">
        <f t="shared" si="58"/>
        <v>38.94</v>
      </c>
      <c r="Q1263" s="11" t="s">
        <v>8323</v>
      </c>
      <c r="R1263" s="11" t="s">
        <v>8324</v>
      </c>
      <c r="S1263" s="14">
        <f t="shared" si="59"/>
        <v>41638.342905092592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57"/>
        <v>125</v>
      </c>
      <c r="P1264">
        <f t="shared" si="58"/>
        <v>77.64</v>
      </c>
      <c r="Q1264" s="11" t="s">
        <v>8323</v>
      </c>
      <c r="R1264" s="11" t="s">
        <v>8324</v>
      </c>
      <c r="S1264" s="14">
        <f t="shared" si="59"/>
        <v>41656.762638888889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57"/>
        <v>119</v>
      </c>
      <c r="P1265">
        <f t="shared" si="58"/>
        <v>43.54</v>
      </c>
      <c r="Q1265" s="11" t="s">
        <v>8323</v>
      </c>
      <c r="R1265" s="11" t="s">
        <v>8324</v>
      </c>
      <c r="S1265" s="14">
        <f t="shared" si="59"/>
        <v>41692.084143518521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57"/>
        <v>166</v>
      </c>
      <c r="P1266">
        <f t="shared" si="58"/>
        <v>31.82</v>
      </c>
      <c r="Q1266" s="11" t="s">
        <v>8323</v>
      </c>
      <c r="R1266" s="11" t="s">
        <v>8324</v>
      </c>
      <c r="S1266" s="14">
        <f t="shared" si="59"/>
        <v>41547.662997685184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57"/>
        <v>119</v>
      </c>
      <c r="P1267">
        <f t="shared" si="58"/>
        <v>63.18</v>
      </c>
      <c r="Q1267" s="11" t="s">
        <v>8323</v>
      </c>
      <c r="R1267" s="11" t="s">
        <v>8324</v>
      </c>
      <c r="S1267" s="14">
        <f t="shared" si="59"/>
        <v>40465.655266203699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57"/>
        <v>100</v>
      </c>
      <c r="P1268">
        <f t="shared" si="58"/>
        <v>190.9</v>
      </c>
      <c r="Q1268" s="11" t="s">
        <v>8323</v>
      </c>
      <c r="R1268" s="11" t="s">
        <v>8324</v>
      </c>
      <c r="S1268" s="14">
        <f t="shared" si="59"/>
        <v>41620.87667824074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57"/>
        <v>102</v>
      </c>
      <c r="P1269">
        <f t="shared" si="58"/>
        <v>140.86000000000001</v>
      </c>
      <c r="Q1269" s="11" t="s">
        <v>8323</v>
      </c>
      <c r="R1269" s="11" t="s">
        <v>8324</v>
      </c>
      <c r="S1269" s="14">
        <f t="shared" si="59"/>
        <v>41449.585162037038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57"/>
        <v>117</v>
      </c>
      <c r="P1270">
        <f t="shared" si="58"/>
        <v>76.92</v>
      </c>
      <c r="Q1270" s="11" t="s">
        <v>8323</v>
      </c>
      <c r="R1270" s="11" t="s">
        <v>8324</v>
      </c>
      <c r="S1270" s="14">
        <f t="shared" si="59"/>
        <v>41507.845451388886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57"/>
        <v>109</v>
      </c>
      <c r="P1271">
        <f t="shared" si="58"/>
        <v>99.16</v>
      </c>
      <c r="Q1271" s="11" t="s">
        <v>8323</v>
      </c>
      <c r="R1271" s="11" t="s">
        <v>8324</v>
      </c>
      <c r="S1271" s="14">
        <f t="shared" si="59"/>
        <v>42445.823055555549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57"/>
        <v>115</v>
      </c>
      <c r="P1272">
        <f t="shared" si="58"/>
        <v>67.88</v>
      </c>
      <c r="Q1272" s="11" t="s">
        <v>8323</v>
      </c>
      <c r="R1272" s="11" t="s">
        <v>8324</v>
      </c>
      <c r="S1272" s="14">
        <f t="shared" si="59"/>
        <v>40933.856967592597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57"/>
        <v>102</v>
      </c>
      <c r="P1273">
        <f t="shared" si="58"/>
        <v>246.29</v>
      </c>
      <c r="Q1273" s="11" t="s">
        <v>8323</v>
      </c>
      <c r="R1273" s="11" t="s">
        <v>8324</v>
      </c>
      <c r="S1273" s="14">
        <f t="shared" si="59"/>
        <v>41561.683553240742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57"/>
        <v>106</v>
      </c>
      <c r="P1274">
        <f t="shared" si="58"/>
        <v>189.29</v>
      </c>
      <c r="Q1274" s="11" t="s">
        <v>8323</v>
      </c>
      <c r="R1274" s="11" t="s">
        <v>8324</v>
      </c>
      <c r="S1274" s="14">
        <f t="shared" si="59"/>
        <v>40274.745127314818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57"/>
        <v>104</v>
      </c>
      <c r="P1275">
        <f t="shared" si="58"/>
        <v>76.67</v>
      </c>
      <c r="Q1275" s="11" t="s">
        <v>8323</v>
      </c>
      <c r="R1275" s="11" t="s">
        <v>8324</v>
      </c>
      <c r="S1275" s="14">
        <f t="shared" si="59"/>
        <v>41852.730219907404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57"/>
        <v>155</v>
      </c>
      <c r="P1276">
        <f t="shared" si="58"/>
        <v>82.96</v>
      </c>
      <c r="Q1276" s="11" t="s">
        <v>8323</v>
      </c>
      <c r="R1276" s="11" t="s">
        <v>8324</v>
      </c>
      <c r="S1276" s="14">
        <f t="shared" si="59"/>
        <v>41116.690104166664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57"/>
        <v>162</v>
      </c>
      <c r="P1277">
        <f t="shared" si="58"/>
        <v>62.52</v>
      </c>
      <c r="Q1277" s="11" t="s">
        <v>8323</v>
      </c>
      <c r="R1277" s="11" t="s">
        <v>8324</v>
      </c>
      <c r="S1277" s="14">
        <f t="shared" si="59"/>
        <v>41458.867905092593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57"/>
        <v>104</v>
      </c>
      <c r="P1278">
        <f t="shared" si="58"/>
        <v>46.07</v>
      </c>
      <c r="Q1278" s="11" t="s">
        <v>8323</v>
      </c>
      <c r="R1278" s="11" t="s">
        <v>8324</v>
      </c>
      <c r="S1278" s="14">
        <f t="shared" si="59"/>
        <v>40007.704247685186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57"/>
        <v>106</v>
      </c>
      <c r="P1279">
        <f t="shared" si="58"/>
        <v>38.54</v>
      </c>
      <c r="Q1279" s="11" t="s">
        <v>8323</v>
      </c>
      <c r="R1279" s="11" t="s">
        <v>8324</v>
      </c>
      <c r="S1279" s="14">
        <f t="shared" si="59"/>
        <v>41121.561886574076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57"/>
        <v>155</v>
      </c>
      <c r="P1280">
        <f t="shared" si="58"/>
        <v>53.01</v>
      </c>
      <c r="Q1280" s="11" t="s">
        <v>8323</v>
      </c>
      <c r="R1280" s="11" t="s">
        <v>8324</v>
      </c>
      <c r="S1280" s="14">
        <f t="shared" si="59"/>
        <v>41786.555162037039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57"/>
        <v>111</v>
      </c>
      <c r="P1281">
        <f t="shared" si="58"/>
        <v>73.36</v>
      </c>
      <c r="Q1281" s="11" t="s">
        <v>8323</v>
      </c>
      <c r="R1281" s="11" t="s">
        <v>8324</v>
      </c>
      <c r="S1281" s="14">
        <f t="shared" si="59"/>
        <v>41682.099189814813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57"/>
        <v>111</v>
      </c>
      <c r="P1282">
        <f t="shared" si="58"/>
        <v>127.98</v>
      </c>
      <c r="Q1282" s="11" t="s">
        <v>8323</v>
      </c>
      <c r="R1282" s="11" t="s">
        <v>8324</v>
      </c>
      <c r="S1282" s="14">
        <f t="shared" si="59"/>
        <v>40513.757569444446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60">ROUND(E1283/D1283*100,0)</f>
        <v>111</v>
      </c>
      <c r="P1283">
        <f t="shared" ref="P1283:P1346" si="61">ROUND(E1283/L1283,2)</f>
        <v>104.73</v>
      </c>
      <c r="Q1283" s="11" t="s">
        <v>8323</v>
      </c>
      <c r="R1283" s="11" t="s">
        <v>8324</v>
      </c>
      <c r="S1283" s="14">
        <f t="shared" ref="S1283:S1346" si="62">(((J1283/60)/60)/24)+DATE(1970,1,1)</f>
        <v>41463.743472222224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60"/>
        <v>124</v>
      </c>
      <c r="P1284">
        <f t="shared" si="61"/>
        <v>67.67</v>
      </c>
      <c r="Q1284" s="11" t="s">
        <v>8323</v>
      </c>
      <c r="R1284" s="11" t="s">
        <v>8324</v>
      </c>
      <c r="S1284" s="14">
        <f t="shared" si="62"/>
        <v>41586.475173611114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60"/>
        <v>211</v>
      </c>
      <c r="P1285">
        <f t="shared" si="61"/>
        <v>95.93</v>
      </c>
      <c r="Q1285" s="11" t="s">
        <v>8323</v>
      </c>
      <c r="R1285" s="11" t="s">
        <v>8324</v>
      </c>
      <c r="S1285" s="14">
        <f t="shared" si="62"/>
        <v>41320.717465277776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60"/>
        <v>101</v>
      </c>
      <c r="P1286">
        <f t="shared" si="61"/>
        <v>65.16</v>
      </c>
      <c r="Q1286" s="11" t="s">
        <v>8315</v>
      </c>
      <c r="R1286" s="11" t="s">
        <v>8316</v>
      </c>
      <c r="S1286" s="14">
        <f t="shared" si="62"/>
        <v>42712.23474537037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60"/>
        <v>102</v>
      </c>
      <c r="P1287">
        <f t="shared" si="61"/>
        <v>32.270000000000003</v>
      </c>
      <c r="Q1287" s="11" t="s">
        <v>8315</v>
      </c>
      <c r="R1287" s="11" t="s">
        <v>8316</v>
      </c>
      <c r="S1287" s="14">
        <f t="shared" si="62"/>
        <v>42160.583043981482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60"/>
        <v>108</v>
      </c>
      <c r="P1288">
        <f t="shared" si="61"/>
        <v>81.25</v>
      </c>
      <c r="Q1288" s="11" t="s">
        <v>8315</v>
      </c>
      <c r="R1288" s="11" t="s">
        <v>8316</v>
      </c>
      <c r="S1288" s="14">
        <f t="shared" si="62"/>
        <v>42039.384571759263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60"/>
        <v>242</v>
      </c>
      <c r="P1289">
        <f t="shared" si="61"/>
        <v>24.2</v>
      </c>
      <c r="Q1289" s="11" t="s">
        <v>8315</v>
      </c>
      <c r="R1289" s="11" t="s">
        <v>8316</v>
      </c>
      <c r="S1289" s="14">
        <f t="shared" si="62"/>
        <v>42107.621018518519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60"/>
        <v>100</v>
      </c>
      <c r="P1290">
        <f t="shared" si="61"/>
        <v>65.87</v>
      </c>
      <c r="Q1290" s="11" t="s">
        <v>8315</v>
      </c>
      <c r="R1290" s="11" t="s">
        <v>8316</v>
      </c>
      <c r="S1290" s="14">
        <f t="shared" si="62"/>
        <v>42561.154664351852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60"/>
        <v>125</v>
      </c>
      <c r="P1291">
        <f t="shared" si="61"/>
        <v>36.08</v>
      </c>
      <c r="Q1291" s="11" t="s">
        <v>8315</v>
      </c>
      <c r="R1291" s="11" t="s">
        <v>8316</v>
      </c>
      <c r="S1291" s="14">
        <f t="shared" si="62"/>
        <v>42709.134780092587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60"/>
        <v>109</v>
      </c>
      <c r="P1292">
        <f t="shared" si="61"/>
        <v>44.19</v>
      </c>
      <c r="Q1292" s="11" t="s">
        <v>8315</v>
      </c>
      <c r="R1292" s="11" t="s">
        <v>8316</v>
      </c>
      <c r="S1292" s="14">
        <f t="shared" si="62"/>
        <v>42086.614942129629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60"/>
        <v>146</v>
      </c>
      <c r="P1293">
        <f t="shared" si="61"/>
        <v>104.07</v>
      </c>
      <c r="Q1293" s="11" t="s">
        <v>8315</v>
      </c>
      <c r="R1293" s="11" t="s">
        <v>8316</v>
      </c>
      <c r="S1293" s="14">
        <f t="shared" si="62"/>
        <v>42064.652673611112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60"/>
        <v>110</v>
      </c>
      <c r="P1294">
        <f t="shared" si="61"/>
        <v>35.96</v>
      </c>
      <c r="Q1294" s="11" t="s">
        <v>8315</v>
      </c>
      <c r="R1294" s="11" t="s">
        <v>8316</v>
      </c>
      <c r="S1294" s="14">
        <f t="shared" si="62"/>
        <v>42256.764212962968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60"/>
        <v>102</v>
      </c>
      <c r="P1295">
        <f t="shared" si="61"/>
        <v>127.79</v>
      </c>
      <c r="Q1295" s="11" t="s">
        <v>8315</v>
      </c>
      <c r="R1295" s="11" t="s">
        <v>8316</v>
      </c>
      <c r="S1295" s="14">
        <f t="shared" si="62"/>
        <v>42292.701053240744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60"/>
        <v>122</v>
      </c>
      <c r="P1296">
        <f t="shared" si="61"/>
        <v>27.73</v>
      </c>
      <c r="Q1296" s="11" t="s">
        <v>8315</v>
      </c>
      <c r="R1296" s="11" t="s">
        <v>8316</v>
      </c>
      <c r="S1296" s="14">
        <f t="shared" si="62"/>
        <v>42278.453668981485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60"/>
        <v>102</v>
      </c>
      <c r="P1297">
        <f t="shared" si="61"/>
        <v>39.83</v>
      </c>
      <c r="Q1297" s="11" t="s">
        <v>8315</v>
      </c>
      <c r="R1297" s="11" t="s">
        <v>8316</v>
      </c>
      <c r="S1297" s="14">
        <f t="shared" si="62"/>
        <v>42184.572881944448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60"/>
        <v>141</v>
      </c>
      <c r="P1298">
        <f t="shared" si="61"/>
        <v>52.17</v>
      </c>
      <c r="Q1298" s="11" t="s">
        <v>8315</v>
      </c>
      <c r="R1298" s="11" t="s">
        <v>8316</v>
      </c>
      <c r="S1298" s="14">
        <f t="shared" si="62"/>
        <v>42423.050613425927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60"/>
        <v>110</v>
      </c>
      <c r="P1299">
        <f t="shared" si="61"/>
        <v>92.04</v>
      </c>
      <c r="Q1299" s="11" t="s">
        <v>8315</v>
      </c>
      <c r="R1299" s="11" t="s">
        <v>8316</v>
      </c>
      <c r="S1299" s="14">
        <f t="shared" si="62"/>
        <v>42461.747199074074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60"/>
        <v>105</v>
      </c>
      <c r="P1300">
        <f t="shared" si="61"/>
        <v>63.42</v>
      </c>
      <c r="Q1300" s="11" t="s">
        <v>8315</v>
      </c>
      <c r="R1300" s="11" t="s">
        <v>8316</v>
      </c>
      <c r="S1300" s="14">
        <f t="shared" si="62"/>
        <v>42458.680925925932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60"/>
        <v>124</v>
      </c>
      <c r="P1301">
        <f t="shared" si="61"/>
        <v>135.63</v>
      </c>
      <c r="Q1301" s="11" t="s">
        <v>8315</v>
      </c>
      <c r="R1301" s="11" t="s">
        <v>8316</v>
      </c>
      <c r="S1301" s="14">
        <f t="shared" si="62"/>
        <v>42169.814340277779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60"/>
        <v>135</v>
      </c>
      <c r="P1302">
        <f t="shared" si="61"/>
        <v>168.75</v>
      </c>
      <c r="Q1302" s="11" t="s">
        <v>8315</v>
      </c>
      <c r="R1302" s="11" t="s">
        <v>8316</v>
      </c>
      <c r="S1302" s="14">
        <f t="shared" si="62"/>
        <v>42483.675208333334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60"/>
        <v>103</v>
      </c>
      <c r="P1303">
        <f t="shared" si="61"/>
        <v>70.86</v>
      </c>
      <c r="Q1303" s="11" t="s">
        <v>8315</v>
      </c>
      <c r="R1303" s="11" t="s">
        <v>8316</v>
      </c>
      <c r="S1303" s="14">
        <f t="shared" si="62"/>
        <v>42195.749745370369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60"/>
        <v>100</v>
      </c>
      <c r="P1304">
        <f t="shared" si="61"/>
        <v>50</v>
      </c>
      <c r="Q1304" s="11" t="s">
        <v>8315</v>
      </c>
      <c r="R1304" s="11" t="s">
        <v>8316</v>
      </c>
      <c r="S1304" s="14">
        <f t="shared" si="62"/>
        <v>42675.057997685188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60"/>
        <v>130</v>
      </c>
      <c r="P1305">
        <f t="shared" si="61"/>
        <v>42.21</v>
      </c>
      <c r="Q1305" s="11" t="s">
        <v>8315</v>
      </c>
      <c r="R1305" s="11" t="s">
        <v>8316</v>
      </c>
      <c r="S1305" s="14">
        <f t="shared" si="62"/>
        <v>42566.441203703704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60"/>
        <v>40</v>
      </c>
      <c r="P1306">
        <f t="shared" si="61"/>
        <v>152.41</v>
      </c>
      <c r="Q1306" s="11" t="s">
        <v>8317</v>
      </c>
      <c r="R1306" s="11" t="s">
        <v>8319</v>
      </c>
      <c r="S1306" s="14">
        <f t="shared" si="62"/>
        <v>42747.194502314815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60"/>
        <v>26</v>
      </c>
      <c r="P1307">
        <f t="shared" si="61"/>
        <v>90.62</v>
      </c>
      <c r="Q1307" s="11" t="s">
        <v>8317</v>
      </c>
      <c r="R1307" s="11" t="s">
        <v>8319</v>
      </c>
      <c r="S1307" s="14">
        <f t="shared" si="62"/>
        <v>42543.665601851855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60"/>
        <v>65</v>
      </c>
      <c r="P1308">
        <f t="shared" si="61"/>
        <v>201.6</v>
      </c>
      <c r="Q1308" s="11" t="s">
        <v>8317</v>
      </c>
      <c r="R1308" s="11" t="s">
        <v>8319</v>
      </c>
      <c r="S1308" s="14">
        <f t="shared" si="62"/>
        <v>41947.457569444443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60"/>
        <v>12</v>
      </c>
      <c r="P1309">
        <f t="shared" si="61"/>
        <v>127.93</v>
      </c>
      <c r="Q1309" s="11" t="s">
        <v>8317</v>
      </c>
      <c r="R1309" s="11" t="s">
        <v>8319</v>
      </c>
      <c r="S1309" s="14">
        <f t="shared" si="62"/>
        <v>42387.503229166665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60"/>
        <v>11</v>
      </c>
      <c r="P1310">
        <f t="shared" si="61"/>
        <v>29.89</v>
      </c>
      <c r="Q1310" s="11" t="s">
        <v>8317</v>
      </c>
      <c r="R1310" s="11" t="s">
        <v>8319</v>
      </c>
      <c r="S1310" s="14">
        <f t="shared" si="62"/>
        <v>42611.613564814819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60"/>
        <v>112</v>
      </c>
      <c r="P1311">
        <f t="shared" si="61"/>
        <v>367.97</v>
      </c>
      <c r="Q1311" s="11" t="s">
        <v>8317</v>
      </c>
      <c r="R1311" s="11" t="s">
        <v>8319</v>
      </c>
      <c r="S1311" s="14">
        <f t="shared" si="62"/>
        <v>42257.882731481484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60"/>
        <v>16</v>
      </c>
      <c r="P1312">
        <f t="shared" si="61"/>
        <v>129.16999999999999</v>
      </c>
      <c r="Q1312" s="11" t="s">
        <v>8317</v>
      </c>
      <c r="R1312" s="11" t="s">
        <v>8319</v>
      </c>
      <c r="S1312" s="14">
        <f t="shared" si="62"/>
        <v>42556.667245370365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60"/>
        <v>32</v>
      </c>
      <c r="P1313">
        <f t="shared" si="61"/>
        <v>800.7</v>
      </c>
      <c r="Q1313" s="11" t="s">
        <v>8317</v>
      </c>
      <c r="R1313" s="11" t="s">
        <v>8319</v>
      </c>
      <c r="S1313" s="14">
        <f t="shared" si="62"/>
        <v>42669.802303240736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60"/>
        <v>1</v>
      </c>
      <c r="P1314">
        <f t="shared" si="61"/>
        <v>28</v>
      </c>
      <c r="Q1314" s="11" t="s">
        <v>8317</v>
      </c>
      <c r="R1314" s="11" t="s">
        <v>8319</v>
      </c>
      <c r="S1314" s="14">
        <f t="shared" si="62"/>
        <v>42082.702800925923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60"/>
        <v>31</v>
      </c>
      <c r="P1315">
        <f t="shared" si="61"/>
        <v>102.02</v>
      </c>
      <c r="Q1315" s="11" t="s">
        <v>8317</v>
      </c>
      <c r="R1315" s="11" t="s">
        <v>8319</v>
      </c>
      <c r="S1315" s="14">
        <f t="shared" si="62"/>
        <v>42402.709652777776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60"/>
        <v>1</v>
      </c>
      <c r="P1316">
        <f t="shared" si="61"/>
        <v>184.36</v>
      </c>
      <c r="Q1316" s="11" t="s">
        <v>8317</v>
      </c>
      <c r="R1316" s="11" t="s">
        <v>8319</v>
      </c>
      <c r="S1316" s="14">
        <f t="shared" si="62"/>
        <v>42604.669675925921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60"/>
        <v>40</v>
      </c>
      <c r="P1317">
        <f t="shared" si="61"/>
        <v>162.91999999999999</v>
      </c>
      <c r="Q1317" s="11" t="s">
        <v>8317</v>
      </c>
      <c r="R1317" s="11" t="s">
        <v>8319</v>
      </c>
      <c r="S1317" s="14">
        <f t="shared" si="62"/>
        <v>42278.498240740737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60"/>
        <v>0</v>
      </c>
      <c r="P1318">
        <f t="shared" si="61"/>
        <v>1</v>
      </c>
      <c r="Q1318" s="11" t="s">
        <v>8317</v>
      </c>
      <c r="R1318" s="11" t="s">
        <v>8319</v>
      </c>
      <c r="S1318" s="14">
        <f t="shared" si="62"/>
        <v>42393.961909722217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60"/>
        <v>6</v>
      </c>
      <c r="P1319">
        <f t="shared" si="61"/>
        <v>603.53</v>
      </c>
      <c r="Q1319" s="11" t="s">
        <v>8317</v>
      </c>
      <c r="R1319" s="11" t="s">
        <v>8319</v>
      </c>
      <c r="S1319" s="14">
        <f t="shared" si="62"/>
        <v>42520.235486111109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60"/>
        <v>15</v>
      </c>
      <c r="P1320">
        <f t="shared" si="61"/>
        <v>45.41</v>
      </c>
      <c r="Q1320" s="11" t="s">
        <v>8317</v>
      </c>
      <c r="R1320" s="11" t="s">
        <v>8319</v>
      </c>
      <c r="S1320" s="14">
        <f t="shared" si="62"/>
        <v>41985.043657407412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60"/>
        <v>15</v>
      </c>
      <c r="P1321">
        <f t="shared" si="61"/>
        <v>97.33</v>
      </c>
      <c r="Q1321" s="11" t="s">
        <v>8317</v>
      </c>
      <c r="R1321" s="11" t="s">
        <v>8319</v>
      </c>
      <c r="S1321" s="14">
        <f t="shared" si="62"/>
        <v>41816.812094907407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60"/>
        <v>1</v>
      </c>
      <c r="P1322">
        <f t="shared" si="61"/>
        <v>167.67</v>
      </c>
      <c r="Q1322" s="11" t="s">
        <v>8317</v>
      </c>
      <c r="R1322" s="11" t="s">
        <v>8319</v>
      </c>
      <c r="S1322" s="14">
        <f t="shared" si="62"/>
        <v>42705.690347222218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60"/>
        <v>1</v>
      </c>
      <c r="P1323">
        <f t="shared" si="61"/>
        <v>859.86</v>
      </c>
      <c r="Q1323" s="11" t="s">
        <v>8317</v>
      </c>
      <c r="R1323" s="11" t="s">
        <v>8319</v>
      </c>
      <c r="S1323" s="14">
        <f t="shared" si="62"/>
        <v>42697.74927083333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60"/>
        <v>0</v>
      </c>
      <c r="P1324">
        <f t="shared" si="61"/>
        <v>26.5</v>
      </c>
      <c r="Q1324" s="11" t="s">
        <v>8317</v>
      </c>
      <c r="R1324" s="11" t="s">
        <v>8319</v>
      </c>
      <c r="S1324" s="14">
        <f t="shared" si="62"/>
        <v>42115.656539351854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60"/>
        <v>9</v>
      </c>
      <c r="P1325">
        <f t="shared" si="61"/>
        <v>30.27</v>
      </c>
      <c r="Q1325" s="11" t="s">
        <v>8317</v>
      </c>
      <c r="R1325" s="11" t="s">
        <v>8319</v>
      </c>
      <c r="S1325" s="14">
        <f t="shared" si="62"/>
        <v>42451.698449074072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60"/>
        <v>10</v>
      </c>
      <c r="P1326">
        <f t="shared" si="61"/>
        <v>54.67</v>
      </c>
      <c r="Q1326" s="11" t="s">
        <v>8317</v>
      </c>
      <c r="R1326" s="11" t="s">
        <v>8319</v>
      </c>
      <c r="S1326" s="14">
        <f t="shared" si="62"/>
        <v>42626.633703703701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60"/>
        <v>2</v>
      </c>
      <c r="P1327">
        <f t="shared" si="61"/>
        <v>60.75</v>
      </c>
      <c r="Q1327" s="11" t="s">
        <v>8317</v>
      </c>
      <c r="R1327" s="11" t="s">
        <v>8319</v>
      </c>
      <c r="S1327" s="14">
        <f t="shared" si="62"/>
        <v>42704.086053240739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60"/>
        <v>1</v>
      </c>
      <c r="P1328">
        <f t="shared" si="61"/>
        <v>102.73</v>
      </c>
      <c r="Q1328" s="11" t="s">
        <v>8317</v>
      </c>
      <c r="R1328" s="11" t="s">
        <v>8319</v>
      </c>
      <c r="S1328" s="14">
        <f t="shared" si="62"/>
        <v>41974.791990740734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60"/>
        <v>4</v>
      </c>
      <c r="P1329">
        <f t="shared" si="61"/>
        <v>41.59</v>
      </c>
      <c r="Q1329" s="11" t="s">
        <v>8317</v>
      </c>
      <c r="R1329" s="11" t="s">
        <v>8319</v>
      </c>
      <c r="S1329" s="14">
        <f t="shared" si="62"/>
        <v>42123.678645833337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60"/>
        <v>2</v>
      </c>
      <c r="P1330">
        <f t="shared" si="61"/>
        <v>116.53</v>
      </c>
      <c r="Q1330" s="11" t="s">
        <v>8317</v>
      </c>
      <c r="R1330" s="11" t="s">
        <v>8319</v>
      </c>
      <c r="S1330" s="14">
        <f t="shared" si="62"/>
        <v>42612.642754629633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60"/>
        <v>1</v>
      </c>
      <c r="P1331">
        <f t="shared" si="61"/>
        <v>45.33</v>
      </c>
      <c r="Q1331" s="11" t="s">
        <v>8317</v>
      </c>
      <c r="R1331" s="11" t="s">
        <v>8319</v>
      </c>
      <c r="S1331" s="14">
        <f t="shared" si="62"/>
        <v>41935.221585648149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60"/>
        <v>22</v>
      </c>
      <c r="P1332">
        <f t="shared" si="61"/>
        <v>157.46</v>
      </c>
      <c r="Q1332" s="11" t="s">
        <v>8317</v>
      </c>
      <c r="R1332" s="11" t="s">
        <v>8319</v>
      </c>
      <c r="S1332" s="14">
        <f t="shared" si="62"/>
        <v>42522.276724537034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60"/>
        <v>1</v>
      </c>
      <c r="P1333">
        <f t="shared" si="61"/>
        <v>100.5</v>
      </c>
      <c r="Q1333" s="11" t="s">
        <v>8317</v>
      </c>
      <c r="R1333" s="11" t="s">
        <v>8319</v>
      </c>
      <c r="S1333" s="14">
        <f t="shared" si="62"/>
        <v>42569.50409722222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60"/>
        <v>0</v>
      </c>
      <c r="P1334" t="e">
        <f t="shared" si="61"/>
        <v>#DIV/0!</v>
      </c>
      <c r="Q1334" s="11" t="s">
        <v>8317</v>
      </c>
      <c r="R1334" s="11" t="s">
        <v>8319</v>
      </c>
      <c r="S1334" s="14">
        <f t="shared" si="62"/>
        <v>42732.060277777782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60"/>
        <v>0</v>
      </c>
      <c r="P1335" t="e">
        <f t="shared" si="61"/>
        <v>#DIV/0!</v>
      </c>
      <c r="Q1335" s="11" t="s">
        <v>8317</v>
      </c>
      <c r="R1335" s="11" t="s">
        <v>8319</v>
      </c>
      <c r="S1335" s="14">
        <f t="shared" si="62"/>
        <v>41806.106770833336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60"/>
        <v>11</v>
      </c>
      <c r="P1336">
        <f t="shared" si="61"/>
        <v>51.82</v>
      </c>
      <c r="Q1336" s="11" t="s">
        <v>8317</v>
      </c>
      <c r="R1336" s="11" t="s">
        <v>8319</v>
      </c>
      <c r="S1336" s="14">
        <f t="shared" si="62"/>
        <v>42410.774155092593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60"/>
        <v>20</v>
      </c>
      <c r="P1337">
        <f t="shared" si="61"/>
        <v>308.75</v>
      </c>
      <c r="Q1337" s="11" t="s">
        <v>8317</v>
      </c>
      <c r="R1337" s="11" t="s">
        <v>8319</v>
      </c>
      <c r="S1337" s="14">
        <f t="shared" si="62"/>
        <v>42313.936365740738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60"/>
        <v>85</v>
      </c>
      <c r="P1338">
        <f t="shared" si="61"/>
        <v>379.23</v>
      </c>
      <c r="Q1338" s="11" t="s">
        <v>8317</v>
      </c>
      <c r="R1338" s="11" t="s">
        <v>8319</v>
      </c>
      <c r="S1338" s="14">
        <f t="shared" si="62"/>
        <v>41955.863750000004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60"/>
        <v>49</v>
      </c>
      <c r="P1339">
        <f t="shared" si="61"/>
        <v>176.36</v>
      </c>
      <c r="Q1339" s="11" t="s">
        <v>8317</v>
      </c>
      <c r="R1339" s="11" t="s">
        <v>8319</v>
      </c>
      <c r="S1339" s="14">
        <f t="shared" si="62"/>
        <v>42767.577303240745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60"/>
        <v>3</v>
      </c>
      <c r="P1340">
        <f t="shared" si="61"/>
        <v>66.069999999999993</v>
      </c>
      <c r="Q1340" s="11" t="s">
        <v>8317</v>
      </c>
      <c r="R1340" s="11" t="s">
        <v>8319</v>
      </c>
      <c r="S1340" s="14">
        <f t="shared" si="62"/>
        <v>42188.803622685184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60"/>
        <v>7</v>
      </c>
      <c r="P1341">
        <f t="shared" si="61"/>
        <v>89.65</v>
      </c>
      <c r="Q1341" s="11" t="s">
        <v>8317</v>
      </c>
      <c r="R1341" s="11" t="s">
        <v>8319</v>
      </c>
      <c r="S1341" s="14">
        <f t="shared" si="62"/>
        <v>41936.647164351853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60"/>
        <v>0</v>
      </c>
      <c r="P1342" t="e">
        <f t="shared" si="61"/>
        <v>#DIV/0!</v>
      </c>
      <c r="Q1342" s="11" t="s">
        <v>8317</v>
      </c>
      <c r="R1342" s="11" t="s">
        <v>8319</v>
      </c>
      <c r="S1342" s="14">
        <f t="shared" si="62"/>
        <v>41836.595520833333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60"/>
        <v>70</v>
      </c>
      <c r="P1343">
        <f t="shared" si="61"/>
        <v>382.39</v>
      </c>
      <c r="Q1343" s="11" t="s">
        <v>8317</v>
      </c>
      <c r="R1343" s="11" t="s">
        <v>8319</v>
      </c>
      <c r="S1343" s="14">
        <f t="shared" si="62"/>
        <v>42612.624039351853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60"/>
        <v>0</v>
      </c>
      <c r="P1344">
        <f t="shared" si="61"/>
        <v>100</v>
      </c>
      <c r="Q1344" s="11" t="s">
        <v>8317</v>
      </c>
      <c r="R1344" s="11" t="s">
        <v>8319</v>
      </c>
      <c r="S1344" s="14">
        <f t="shared" si="62"/>
        <v>42172.816423611104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60"/>
        <v>102</v>
      </c>
      <c r="P1345">
        <f t="shared" si="61"/>
        <v>158.36000000000001</v>
      </c>
      <c r="Q1345" s="11" t="s">
        <v>8317</v>
      </c>
      <c r="R1345" s="11" t="s">
        <v>8319</v>
      </c>
      <c r="S1345" s="14">
        <f t="shared" si="62"/>
        <v>42542.526423611111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60"/>
        <v>378</v>
      </c>
      <c r="P1346">
        <f t="shared" si="61"/>
        <v>40.76</v>
      </c>
      <c r="Q1346" s="11" t="s">
        <v>8320</v>
      </c>
      <c r="R1346" s="11" t="s">
        <v>8321</v>
      </c>
      <c r="S1346" s="14">
        <f t="shared" si="62"/>
        <v>42522.789803240739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63">ROUND(E1347/D1347*100,0)</f>
        <v>125</v>
      </c>
      <c r="P1347">
        <f t="shared" ref="P1347:P1410" si="64">ROUND(E1347/L1347,2)</f>
        <v>53.57</v>
      </c>
      <c r="Q1347" s="11" t="s">
        <v>8320</v>
      </c>
      <c r="R1347" s="11" t="s">
        <v>8321</v>
      </c>
      <c r="S1347" s="14">
        <f t="shared" ref="S1347:S1410" si="65">(((J1347/60)/60)/24)+DATE(1970,1,1)</f>
        <v>41799.814340277779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63"/>
        <v>147</v>
      </c>
      <c r="P1348">
        <f t="shared" si="64"/>
        <v>48.45</v>
      </c>
      <c r="Q1348" s="11" t="s">
        <v>8320</v>
      </c>
      <c r="R1348" s="11" t="s">
        <v>8321</v>
      </c>
      <c r="S1348" s="14">
        <f t="shared" si="65"/>
        <v>41422.075821759259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63"/>
        <v>102</v>
      </c>
      <c r="P1349">
        <f t="shared" si="64"/>
        <v>82.42</v>
      </c>
      <c r="Q1349" s="11" t="s">
        <v>8320</v>
      </c>
      <c r="R1349" s="11" t="s">
        <v>8321</v>
      </c>
      <c r="S1349" s="14">
        <f t="shared" si="65"/>
        <v>42040.638020833328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63"/>
        <v>102</v>
      </c>
      <c r="P1350">
        <f t="shared" si="64"/>
        <v>230.19</v>
      </c>
      <c r="Q1350" s="11" t="s">
        <v>8320</v>
      </c>
      <c r="R1350" s="11" t="s">
        <v>8321</v>
      </c>
      <c r="S1350" s="14">
        <f t="shared" si="65"/>
        <v>41963.506168981476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63"/>
        <v>204</v>
      </c>
      <c r="P1351">
        <f t="shared" si="64"/>
        <v>59.36</v>
      </c>
      <c r="Q1351" s="11" t="s">
        <v>8320</v>
      </c>
      <c r="R1351" s="11" t="s">
        <v>8321</v>
      </c>
      <c r="S1351" s="14">
        <f t="shared" si="65"/>
        <v>42317.33258101852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63"/>
        <v>104</v>
      </c>
      <c r="P1352">
        <f t="shared" si="64"/>
        <v>66.7</v>
      </c>
      <c r="Q1352" s="11" t="s">
        <v>8320</v>
      </c>
      <c r="R1352" s="11" t="s">
        <v>8321</v>
      </c>
      <c r="S1352" s="14">
        <f t="shared" si="65"/>
        <v>42334.013124999998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63"/>
        <v>101</v>
      </c>
      <c r="P1353">
        <f t="shared" si="64"/>
        <v>168.78</v>
      </c>
      <c r="Q1353" s="11" t="s">
        <v>8320</v>
      </c>
      <c r="R1353" s="11" t="s">
        <v>8321</v>
      </c>
      <c r="S1353" s="14">
        <f t="shared" si="65"/>
        <v>42382.74009259259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63"/>
        <v>136</v>
      </c>
      <c r="P1354">
        <f t="shared" si="64"/>
        <v>59.97</v>
      </c>
      <c r="Q1354" s="11" t="s">
        <v>8320</v>
      </c>
      <c r="R1354" s="11" t="s">
        <v>8321</v>
      </c>
      <c r="S1354" s="14">
        <f t="shared" si="65"/>
        <v>42200.578310185185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63"/>
        <v>134</v>
      </c>
      <c r="P1355">
        <f t="shared" si="64"/>
        <v>31.81</v>
      </c>
      <c r="Q1355" s="11" t="s">
        <v>8320</v>
      </c>
      <c r="R1355" s="11" t="s">
        <v>8321</v>
      </c>
      <c r="S1355" s="14">
        <f t="shared" si="65"/>
        <v>41309.11791666667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63"/>
        <v>130</v>
      </c>
      <c r="P1356">
        <f t="shared" si="64"/>
        <v>24.42</v>
      </c>
      <c r="Q1356" s="11" t="s">
        <v>8320</v>
      </c>
      <c r="R1356" s="11" t="s">
        <v>8321</v>
      </c>
      <c r="S1356" s="14">
        <f t="shared" si="65"/>
        <v>42502.807627314818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63"/>
        <v>123</v>
      </c>
      <c r="P1357">
        <f t="shared" si="64"/>
        <v>25.35</v>
      </c>
      <c r="Q1357" s="11" t="s">
        <v>8320</v>
      </c>
      <c r="R1357" s="11" t="s">
        <v>8321</v>
      </c>
      <c r="S1357" s="14">
        <f t="shared" si="65"/>
        <v>41213.254687499997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63"/>
        <v>183</v>
      </c>
      <c r="P1358">
        <f t="shared" si="64"/>
        <v>71.44</v>
      </c>
      <c r="Q1358" s="11" t="s">
        <v>8320</v>
      </c>
      <c r="R1358" s="11" t="s">
        <v>8321</v>
      </c>
      <c r="S1358" s="14">
        <f t="shared" si="65"/>
        <v>41430.038888888892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63"/>
        <v>125</v>
      </c>
      <c r="P1359">
        <f t="shared" si="64"/>
        <v>38.549999999999997</v>
      </c>
      <c r="Q1359" s="11" t="s">
        <v>8320</v>
      </c>
      <c r="R1359" s="11" t="s">
        <v>8321</v>
      </c>
      <c r="S1359" s="14">
        <f t="shared" si="65"/>
        <v>41304.962233796294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63"/>
        <v>112</v>
      </c>
      <c r="P1360">
        <f t="shared" si="64"/>
        <v>68.37</v>
      </c>
      <c r="Q1360" s="11" t="s">
        <v>8320</v>
      </c>
      <c r="R1360" s="11" t="s">
        <v>8321</v>
      </c>
      <c r="S1360" s="14">
        <f t="shared" si="65"/>
        <v>40689.570868055554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63"/>
        <v>116</v>
      </c>
      <c r="P1361">
        <f t="shared" si="64"/>
        <v>40.21</v>
      </c>
      <c r="Q1361" s="11" t="s">
        <v>8320</v>
      </c>
      <c r="R1361" s="11" t="s">
        <v>8321</v>
      </c>
      <c r="S1361" s="14">
        <f t="shared" si="65"/>
        <v>40668.814699074072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63"/>
        <v>173</v>
      </c>
      <c r="P1362">
        <f t="shared" si="64"/>
        <v>32.07</v>
      </c>
      <c r="Q1362" s="11" t="s">
        <v>8320</v>
      </c>
      <c r="R1362" s="11" t="s">
        <v>8321</v>
      </c>
      <c r="S1362" s="14">
        <f t="shared" si="65"/>
        <v>41095.900694444441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63"/>
        <v>126</v>
      </c>
      <c r="P1363">
        <f t="shared" si="64"/>
        <v>28.63</v>
      </c>
      <c r="Q1363" s="11" t="s">
        <v>8320</v>
      </c>
      <c r="R1363" s="11" t="s">
        <v>8321</v>
      </c>
      <c r="S1363" s="14">
        <f t="shared" si="65"/>
        <v>41781.717268518521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63"/>
        <v>109</v>
      </c>
      <c r="P1364">
        <f t="shared" si="64"/>
        <v>43.64</v>
      </c>
      <c r="Q1364" s="11" t="s">
        <v>8320</v>
      </c>
      <c r="R1364" s="11" t="s">
        <v>8321</v>
      </c>
      <c r="S1364" s="14">
        <f t="shared" si="65"/>
        <v>41464.934386574074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63"/>
        <v>100</v>
      </c>
      <c r="P1365">
        <f t="shared" si="64"/>
        <v>40</v>
      </c>
      <c r="Q1365" s="11" t="s">
        <v>8320</v>
      </c>
      <c r="R1365" s="11" t="s">
        <v>8321</v>
      </c>
      <c r="S1365" s="14">
        <f t="shared" si="65"/>
        <v>42396.8440625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63"/>
        <v>119</v>
      </c>
      <c r="P1366">
        <f t="shared" si="64"/>
        <v>346.04</v>
      </c>
      <c r="Q1366" s="11" t="s">
        <v>8323</v>
      </c>
      <c r="R1366" s="11" t="s">
        <v>8324</v>
      </c>
      <c r="S1366" s="14">
        <f t="shared" si="65"/>
        <v>41951.695671296293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63"/>
        <v>100</v>
      </c>
      <c r="P1367">
        <f t="shared" si="64"/>
        <v>81.739999999999995</v>
      </c>
      <c r="Q1367" s="11" t="s">
        <v>8323</v>
      </c>
      <c r="R1367" s="11" t="s">
        <v>8324</v>
      </c>
      <c r="S1367" s="14">
        <f t="shared" si="65"/>
        <v>42049.733240740738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63"/>
        <v>126</v>
      </c>
      <c r="P1368">
        <f t="shared" si="64"/>
        <v>64.540000000000006</v>
      </c>
      <c r="Q1368" s="11" t="s">
        <v>8323</v>
      </c>
      <c r="R1368" s="11" t="s">
        <v>8324</v>
      </c>
      <c r="S1368" s="14">
        <f t="shared" si="65"/>
        <v>41924.996099537035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63"/>
        <v>114</v>
      </c>
      <c r="P1369">
        <f t="shared" si="64"/>
        <v>63.48</v>
      </c>
      <c r="Q1369" s="11" t="s">
        <v>8323</v>
      </c>
      <c r="R1369" s="11" t="s">
        <v>8324</v>
      </c>
      <c r="S1369" s="14">
        <f t="shared" si="65"/>
        <v>42292.002893518518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63"/>
        <v>111</v>
      </c>
      <c r="P1370">
        <f t="shared" si="64"/>
        <v>63.62</v>
      </c>
      <c r="Q1370" s="11" t="s">
        <v>8323</v>
      </c>
      <c r="R1370" s="11" t="s">
        <v>8324</v>
      </c>
      <c r="S1370" s="14">
        <f t="shared" si="65"/>
        <v>42146.190902777773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63"/>
        <v>105</v>
      </c>
      <c r="P1371">
        <f t="shared" si="64"/>
        <v>83.97</v>
      </c>
      <c r="Q1371" s="11" t="s">
        <v>8323</v>
      </c>
      <c r="R1371" s="11" t="s">
        <v>8324</v>
      </c>
      <c r="S1371" s="14">
        <f t="shared" si="65"/>
        <v>41710.594282407408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63"/>
        <v>104</v>
      </c>
      <c r="P1372">
        <f t="shared" si="64"/>
        <v>77.75</v>
      </c>
      <c r="Q1372" s="11" t="s">
        <v>8323</v>
      </c>
      <c r="R1372" s="11" t="s">
        <v>8324</v>
      </c>
      <c r="S1372" s="14">
        <f t="shared" si="65"/>
        <v>41548.00335648148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63"/>
        <v>107</v>
      </c>
      <c r="P1373">
        <f t="shared" si="64"/>
        <v>107.07</v>
      </c>
      <c r="Q1373" s="11" t="s">
        <v>8323</v>
      </c>
      <c r="R1373" s="11" t="s">
        <v>8324</v>
      </c>
      <c r="S1373" s="14">
        <f t="shared" si="65"/>
        <v>42101.758587962962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63"/>
        <v>124</v>
      </c>
      <c r="P1374">
        <f t="shared" si="64"/>
        <v>38.75</v>
      </c>
      <c r="Q1374" s="11" t="s">
        <v>8323</v>
      </c>
      <c r="R1374" s="11" t="s">
        <v>8324</v>
      </c>
      <c r="S1374" s="14">
        <f t="shared" si="65"/>
        <v>41072.739953703705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63"/>
        <v>105</v>
      </c>
      <c r="P1375">
        <f t="shared" si="64"/>
        <v>201.94</v>
      </c>
      <c r="Q1375" s="11" t="s">
        <v>8323</v>
      </c>
      <c r="R1375" s="11" t="s">
        <v>8324</v>
      </c>
      <c r="S1375" s="14">
        <f t="shared" si="65"/>
        <v>42704.95177083333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63"/>
        <v>189</v>
      </c>
      <c r="P1376">
        <f t="shared" si="64"/>
        <v>43.06</v>
      </c>
      <c r="Q1376" s="11" t="s">
        <v>8323</v>
      </c>
      <c r="R1376" s="11" t="s">
        <v>8324</v>
      </c>
      <c r="S1376" s="14">
        <f t="shared" si="65"/>
        <v>42424.161898148144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63"/>
        <v>171</v>
      </c>
      <c r="P1377">
        <f t="shared" si="64"/>
        <v>62.87</v>
      </c>
      <c r="Q1377" s="11" t="s">
        <v>8323</v>
      </c>
      <c r="R1377" s="11" t="s">
        <v>8324</v>
      </c>
      <c r="S1377" s="14">
        <f t="shared" si="65"/>
        <v>42720.066192129627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63"/>
        <v>252</v>
      </c>
      <c r="P1378">
        <f t="shared" si="64"/>
        <v>55.61</v>
      </c>
      <c r="Q1378" s="11" t="s">
        <v>8323</v>
      </c>
      <c r="R1378" s="11" t="s">
        <v>8324</v>
      </c>
      <c r="S1378" s="14">
        <f t="shared" si="65"/>
        <v>42677.669050925921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63"/>
        <v>116</v>
      </c>
      <c r="P1379">
        <f t="shared" si="64"/>
        <v>48.71</v>
      </c>
      <c r="Q1379" s="11" t="s">
        <v>8323</v>
      </c>
      <c r="R1379" s="11" t="s">
        <v>8324</v>
      </c>
      <c r="S1379" s="14">
        <f t="shared" si="65"/>
        <v>42747.219560185185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63"/>
        <v>203</v>
      </c>
      <c r="P1380">
        <f t="shared" si="64"/>
        <v>30.58</v>
      </c>
      <c r="Q1380" s="11" t="s">
        <v>8323</v>
      </c>
      <c r="R1380" s="11" t="s">
        <v>8324</v>
      </c>
      <c r="S1380" s="14">
        <f t="shared" si="65"/>
        <v>42568.759374999994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63"/>
        <v>112</v>
      </c>
      <c r="P1381">
        <f t="shared" si="64"/>
        <v>73.91</v>
      </c>
      <c r="Q1381" s="11" t="s">
        <v>8323</v>
      </c>
      <c r="R1381" s="11" t="s">
        <v>8324</v>
      </c>
      <c r="S1381" s="14">
        <f t="shared" si="65"/>
        <v>42130.491620370376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63"/>
        <v>424</v>
      </c>
      <c r="P1382">
        <f t="shared" si="64"/>
        <v>21.2</v>
      </c>
      <c r="Q1382" s="11" t="s">
        <v>8323</v>
      </c>
      <c r="R1382" s="11" t="s">
        <v>8324</v>
      </c>
      <c r="S1382" s="14">
        <f t="shared" si="65"/>
        <v>42141.762800925921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63"/>
        <v>107</v>
      </c>
      <c r="P1383">
        <f t="shared" si="64"/>
        <v>73.36</v>
      </c>
      <c r="Q1383" s="11" t="s">
        <v>8323</v>
      </c>
      <c r="R1383" s="11" t="s">
        <v>8324</v>
      </c>
      <c r="S1383" s="14">
        <f t="shared" si="65"/>
        <v>42703.214409722219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63"/>
        <v>104</v>
      </c>
      <c r="P1384">
        <f t="shared" si="64"/>
        <v>56.41</v>
      </c>
      <c r="Q1384" s="11" t="s">
        <v>8323</v>
      </c>
      <c r="R1384" s="11" t="s">
        <v>8324</v>
      </c>
      <c r="S1384" s="14">
        <f t="shared" si="65"/>
        <v>41370.800185185188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63"/>
        <v>212</v>
      </c>
      <c r="P1385">
        <f t="shared" si="64"/>
        <v>50.25</v>
      </c>
      <c r="Q1385" s="11" t="s">
        <v>8323</v>
      </c>
      <c r="R1385" s="11" t="s">
        <v>8324</v>
      </c>
      <c r="S1385" s="14">
        <f t="shared" si="65"/>
        <v>42707.074976851851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63"/>
        <v>124</v>
      </c>
      <c r="P1386">
        <f t="shared" si="64"/>
        <v>68.94</v>
      </c>
      <c r="Q1386" s="11" t="s">
        <v>8323</v>
      </c>
      <c r="R1386" s="11" t="s">
        <v>8324</v>
      </c>
      <c r="S1386" s="14">
        <f t="shared" si="65"/>
        <v>42160.735208333332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63"/>
        <v>110</v>
      </c>
      <c r="P1387">
        <f t="shared" si="64"/>
        <v>65.91</v>
      </c>
      <c r="Q1387" s="11" t="s">
        <v>8323</v>
      </c>
      <c r="R1387" s="11" t="s">
        <v>8324</v>
      </c>
      <c r="S1387" s="14">
        <f t="shared" si="65"/>
        <v>42433.688900462963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63"/>
        <v>219</v>
      </c>
      <c r="P1388">
        <f t="shared" si="64"/>
        <v>62.5</v>
      </c>
      <c r="Q1388" s="11" t="s">
        <v>8323</v>
      </c>
      <c r="R1388" s="11" t="s">
        <v>8324</v>
      </c>
      <c r="S1388" s="14">
        <f t="shared" si="65"/>
        <v>42184.646863425922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63"/>
        <v>137</v>
      </c>
      <c r="P1389">
        <f t="shared" si="64"/>
        <v>70.06</v>
      </c>
      <c r="Q1389" s="11" t="s">
        <v>8323</v>
      </c>
      <c r="R1389" s="11" t="s">
        <v>8324</v>
      </c>
      <c r="S1389" s="14">
        <f t="shared" si="65"/>
        <v>42126.92123842593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63"/>
        <v>135</v>
      </c>
      <c r="P1390">
        <f t="shared" si="64"/>
        <v>60.18</v>
      </c>
      <c r="Q1390" s="11" t="s">
        <v>8323</v>
      </c>
      <c r="R1390" s="11" t="s">
        <v>8324</v>
      </c>
      <c r="S1390" s="14">
        <f t="shared" si="65"/>
        <v>42634.614780092597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63"/>
        <v>145</v>
      </c>
      <c r="P1391">
        <f t="shared" si="64"/>
        <v>21.38</v>
      </c>
      <c r="Q1391" s="11" t="s">
        <v>8323</v>
      </c>
      <c r="R1391" s="11" t="s">
        <v>8324</v>
      </c>
      <c r="S1391" s="14">
        <f t="shared" si="65"/>
        <v>42565.480983796297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63"/>
        <v>109</v>
      </c>
      <c r="P1392">
        <f t="shared" si="64"/>
        <v>160.79</v>
      </c>
      <c r="Q1392" s="11" t="s">
        <v>8323</v>
      </c>
      <c r="R1392" s="11" t="s">
        <v>8324</v>
      </c>
      <c r="S1392" s="14">
        <f t="shared" si="65"/>
        <v>42087.803310185183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63"/>
        <v>110</v>
      </c>
      <c r="P1393">
        <f t="shared" si="64"/>
        <v>42.38</v>
      </c>
      <c r="Q1393" s="11" t="s">
        <v>8323</v>
      </c>
      <c r="R1393" s="11" t="s">
        <v>8324</v>
      </c>
      <c r="S1393" s="14">
        <f t="shared" si="65"/>
        <v>42193.650671296295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63"/>
        <v>114</v>
      </c>
      <c r="P1394">
        <f t="shared" si="64"/>
        <v>27.32</v>
      </c>
      <c r="Q1394" s="11" t="s">
        <v>8323</v>
      </c>
      <c r="R1394" s="11" t="s">
        <v>8324</v>
      </c>
      <c r="S1394" s="14">
        <f t="shared" si="65"/>
        <v>42401.154930555553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63"/>
        <v>102</v>
      </c>
      <c r="P1395">
        <f t="shared" si="64"/>
        <v>196.83</v>
      </c>
      <c r="Q1395" s="11" t="s">
        <v>8323</v>
      </c>
      <c r="R1395" s="11" t="s">
        <v>8324</v>
      </c>
      <c r="S1395" s="14">
        <f t="shared" si="65"/>
        <v>42553.681979166664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63"/>
        <v>122</v>
      </c>
      <c r="P1396">
        <f t="shared" si="64"/>
        <v>53.88</v>
      </c>
      <c r="Q1396" s="11" t="s">
        <v>8323</v>
      </c>
      <c r="R1396" s="11" t="s">
        <v>8324</v>
      </c>
      <c r="S1396" s="14">
        <f t="shared" si="65"/>
        <v>42752.144976851851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63"/>
        <v>112</v>
      </c>
      <c r="P1397">
        <f t="shared" si="64"/>
        <v>47.76</v>
      </c>
      <c r="Q1397" s="11" t="s">
        <v>8323</v>
      </c>
      <c r="R1397" s="11" t="s">
        <v>8324</v>
      </c>
      <c r="S1397" s="14">
        <f t="shared" si="65"/>
        <v>42719.90834490741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63"/>
        <v>107</v>
      </c>
      <c r="P1398">
        <f t="shared" si="64"/>
        <v>88.19</v>
      </c>
      <c r="Q1398" s="11" t="s">
        <v>8323</v>
      </c>
      <c r="R1398" s="11" t="s">
        <v>8324</v>
      </c>
      <c r="S1398" s="14">
        <f t="shared" si="65"/>
        <v>42018.99863425926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63"/>
        <v>114</v>
      </c>
      <c r="P1399">
        <f t="shared" si="64"/>
        <v>72.06</v>
      </c>
      <c r="Q1399" s="11" t="s">
        <v>8323</v>
      </c>
      <c r="R1399" s="11" t="s">
        <v>8324</v>
      </c>
      <c r="S1399" s="14">
        <f t="shared" si="65"/>
        <v>42640.917939814812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63"/>
        <v>110</v>
      </c>
      <c r="P1400">
        <f t="shared" si="64"/>
        <v>74.25</v>
      </c>
      <c r="Q1400" s="11" t="s">
        <v>8323</v>
      </c>
      <c r="R1400" s="11" t="s">
        <v>8324</v>
      </c>
      <c r="S1400" s="14">
        <f t="shared" si="65"/>
        <v>42526.874236111107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63"/>
        <v>126</v>
      </c>
      <c r="P1401">
        <f t="shared" si="64"/>
        <v>61.7</v>
      </c>
      <c r="Q1401" s="11" t="s">
        <v>8323</v>
      </c>
      <c r="R1401" s="11" t="s">
        <v>8324</v>
      </c>
      <c r="S1401" s="14">
        <f t="shared" si="65"/>
        <v>41889.004317129627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63"/>
        <v>167</v>
      </c>
      <c r="P1402">
        <f t="shared" si="64"/>
        <v>17.239999999999998</v>
      </c>
      <c r="Q1402" s="11" t="s">
        <v>8323</v>
      </c>
      <c r="R1402" s="11" t="s">
        <v>8324</v>
      </c>
      <c r="S1402" s="14">
        <f t="shared" si="65"/>
        <v>42498.341122685189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63"/>
        <v>497</v>
      </c>
      <c r="P1403">
        <f t="shared" si="64"/>
        <v>51.72</v>
      </c>
      <c r="Q1403" s="11" t="s">
        <v>8323</v>
      </c>
      <c r="R1403" s="11" t="s">
        <v>8324</v>
      </c>
      <c r="S1403" s="14">
        <f t="shared" si="65"/>
        <v>41399.99622685185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63"/>
        <v>109</v>
      </c>
      <c r="P1404">
        <f t="shared" si="64"/>
        <v>24.15</v>
      </c>
      <c r="Q1404" s="11" t="s">
        <v>8323</v>
      </c>
      <c r="R1404" s="11" t="s">
        <v>8324</v>
      </c>
      <c r="S1404" s="14">
        <f t="shared" si="65"/>
        <v>42065.053368055553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63"/>
        <v>103</v>
      </c>
      <c r="P1405">
        <f t="shared" si="64"/>
        <v>62.17</v>
      </c>
      <c r="Q1405" s="11" t="s">
        <v>8323</v>
      </c>
      <c r="R1405" s="11" t="s">
        <v>8324</v>
      </c>
      <c r="S1405" s="14">
        <f t="shared" si="65"/>
        <v>41451.062905092593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63"/>
        <v>2</v>
      </c>
      <c r="P1406">
        <f t="shared" si="64"/>
        <v>48.2</v>
      </c>
      <c r="Q1406" s="11" t="s">
        <v>8320</v>
      </c>
      <c r="R1406" s="11" t="s">
        <v>8339</v>
      </c>
      <c r="S1406" s="14">
        <f t="shared" si="65"/>
        <v>42032.510243055556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63"/>
        <v>0</v>
      </c>
      <c r="P1407">
        <f t="shared" si="64"/>
        <v>6.18</v>
      </c>
      <c r="Q1407" s="11" t="s">
        <v>8320</v>
      </c>
      <c r="R1407" s="11" t="s">
        <v>8339</v>
      </c>
      <c r="S1407" s="14">
        <f t="shared" si="65"/>
        <v>41941.680567129632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63"/>
        <v>0</v>
      </c>
      <c r="P1408">
        <f t="shared" si="64"/>
        <v>5</v>
      </c>
      <c r="Q1408" s="11" t="s">
        <v>8320</v>
      </c>
      <c r="R1408" s="11" t="s">
        <v>8339</v>
      </c>
      <c r="S1408" s="14">
        <f t="shared" si="65"/>
        <v>42297.432951388888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63"/>
        <v>1</v>
      </c>
      <c r="P1409">
        <f t="shared" si="64"/>
        <v>7.5</v>
      </c>
      <c r="Q1409" s="11" t="s">
        <v>8320</v>
      </c>
      <c r="R1409" s="11" t="s">
        <v>8339</v>
      </c>
      <c r="S1409" s="14">
        <f t="shared" si="65"/>
        <v>41838.536782407406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63"/>
        <v>7</v>
      </c>
      <c r="P1410">
        <f t="shared" si="64"/>
        <v>12</v>
      </c>
      <c r="Q1410" s="11" t="s">
        <v>8320</v>
      </c>
      <c r="R1410" s="11" t="s">
        <v>8339</v>
      </c>
      <c r="S1410" s="14">
        <f t="shared" si="65"/>
        <v>42291.872175925921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66">ROUND(E1411/D1411*100,0)</f>
        <v>0</v>
      </c>
      <c r="P1411" t="e">
        <f t="shared" ref="P1411:P1474" si="67">ROUND(E1411/L1411,2)</f>
        <v>#DIV/0!</v>
      </c>
      <c r="Q1411" s="11" t="s">
        <v>8320</v>
      </c>
      <c r="R1411" s="11" t="s">
        <v>8339</v>
      </c>
      <c r="S1411" s="14">
        <f t="shared" ref="S1411:S1474" si="68">(((J1411/60)/60)/24)+DATE(1970,1,1)</f>
        <v>41945.133506944447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66"/>
        <v>0</v>
      </c>
      <c r="P1412">
        <f t="shared" si="67"/>
        <v>1</v>
      </c>
      <c r="Q1412" s="11" t="s">
        <v>8320</v>
      </c>
      <c r="R1412" s="11" t="s">
        <v>8339</v>
      </c>
      <c r="S1412" s="14">
        <f t="shared" si="68"/>
        <v>42479.318518518514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66"/>
        <v>0</v>
      </c>
      <c r="P1413">
        <f t="shared" si="67"/>
        <v>2.33</v>
      </c>
      <c r="Q1413" s="11" t="s">
        <v>8320</v>
      </c>
      <c r="R1413" s="11" t="s">
        <v>8339</v>
      </c>
      <c r="S1413" s="14">
        <f t="shared" si="68"/>
        <v>42013.059027777781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66"/>
        <v>5</v>
      </c>
      <c r="P1414">
        <f t="shared" si="67"/>
        <v>24.62</v>
      </c>
      <c r="Q1414" s="11" t="s">
        <v>8320</v>
      </c>
      <c r="R1414" s="11" t="s">
        <v>8339</v>
      </c>
      <c r="S1414" s="14">
        <f t="shared" si="68"/>
        <v>41947.063645833332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66"/>
        <v>5</v>
      </c>
      <c r="P1415">
        <f t="shared" si="67"/>
        <v>100</v>
      </c>
      <c r="Q1415" s="11" t="s">
        <v>8320</v>
      </c>
      <c r="R1415" s="11" t="s">
        <v>8339</v>
      </c>
      <c r="S1415" s="14">
        <f t="shared" si="68"/>
        <v>42360.437152777777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66"/>
        <v>0</v>
      </c>
      <c r="P1416">
        <f t="shared" si="67"/>
        <v>1</v>
      </c>
      <c r="Q1416" s="11" t="s">
        <v>8320</v>
      </c>
      <c r="R1416" s="11" t="s">
        <v>8339</v>
      </c>
      <c r="S1416" s="14">
        <f t="shared" si="68"/>
        <v>42708.25309027778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66"/>
        <v>18</v>
      </c>
      <c r="P1417">
        <f t="shared" si="67"/>
        <v>88.89</v>
      </c>
      <c r="Q1417" s="11" t="s">
        <v>8320</v>
      </c>
      <c r="R1417" s="11" t="s">
        <v>8339</v>
      </c>
      <c r="S1417" s="14">
        <f t="shared" si="68"/>
        <v>42192.675821759258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66"/>
        <v>0</v>
      </c>
      <c r="P1418" t="e">
        <f t="shared" si="67"/>
        <v>#DIV/0!</v>
      </c>
      <c r="Q1418" s="11" t="s">
        <v>8320</v>
      </c>
      <c r="R1418" s="11" t="s">
        <v>8339</v>
      </c>
      <c r="S1418" s="14">
        <f t="shared" si="68"/>
        <v>42299.926145833335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66"/>
        <v>1</v>
      </c>
      <c r="P1419">
        <f t="shared" si="67"/>
        <v>27.5</v>
      </c>
      <c r="Q1419" s="11" t="s">
        <v>8320</v>
      </c>
      <c r="R1419" s="11" t="s">
        <v>8339</v>
      </c>
      <c r="S1419" s="14">
        <f t="shared" si="68"/>
        <v>42232.15016203704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66"/>
        <v>0</v>
      </c>
      <c r="P1420">
        <f t="shared" si="67"/>
        <v>6</v>
      </c>
      <c r="Q1420" s="11" t="s">
        <v>8320</v>
      </c>
      <c r="R1420" s="11" t="s">
        <v>8339</v>
      </c>
      <c r="S1420" s="14">
        <f t="shared" si="68"/>
        <v>42395.456412037034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66"/>
        <v>7</v>
      </c>
      <c r="P1421">
        <f t="shared" si="67"/>
        <v>44.5</v>
      </c>
      <c r="Q1421" s="11" t="s">
        <v>8320</v>
      </c>
      <c r="R1421" s="11" t="s">
        <v>8339</v>
      </c>
      <c r="S1421" s="14">
        <f t="shared" si="68"/>
        <v>42622.456238425926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66"/>
        <v>3</v>
      </c>
      <c r="P1422">
        <f t="shared" si="67"/>
        <v>1</v>
      </c>
      <c r="Q1422" s="11" t="s">
        <v>8320</v>
      </c>
      <c r="R1422" s="11" t="s">
        <v>8339</v>
      </c>
      <c r="S1422" s="14">
        <f t="shared" si="68"/>
        <v>42524.667662037042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66"/>
        <v>0</v>
      </c>
      <c r="P1423">
        <f t="shared" si="67"/>
        <v>100</v>
      </c>
      <c r="Q1423" s="11" t="s">
        <v>8320</v>
      </c>
      <c r="R1423" s="11" t="s">
        <v>8339</v>
      </c>
      <c r="S1423" s="14">
        <f t="shared" si="68"/>
        <v>42013.915613425925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66"/>
        <v>0</v>
      </c>
      <c r="P1424">
        <f t="shared" si="67"/>
        <v>13</v>
      </c>
      <c r="Q1424" s="11" t="s">
        <v>8320</v>
      </c>
      <c r="R1424" s="11" t="s">
        <v>8339</v>
      </c>
      <c r="S1424" s="14">
        <f t="shared" si="68"/>
        <v>42604.239629629628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66"/>
        <v>0</v>
      </c>
      <c r="P1425">
        <f t="shared" si="67"/>
        <v>100</v>
      </c>
      <c r="Q1425" s="11" t="s">
        <v>8320</v>
      </c>
      <c r="R1425" s="11" t="s">
        <v>8339</v>
      </c>
      <c r="S1425" s="14">
        <f t="shared" si="68"/>
        <v>42340.360312500001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66"/>
        <v>20</v>
      </c>
      <c r="P1426">
        <f t="shared" si="67"/>
        <v>109.07</v>
      </c>
      <c r="Q1426" s="11" t="s">
        <v>8320</v>
      </c>
      <c r="R1426" s="11" t="s">
        <v>8339</v>
      </c>
      <c r="S1426" s="14">
        <f t="shared" si="68"/>
        <v>42676.717615740738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66"/>
        <v>0</v>
      </c>
      <c r="P1427" t="e">
        <f t="shared" si="67"/>
        <v>#DIV/0!</v>
      </c>
      <c r="Q1427" s="11" t="s">
        <v>8320</v>
      </c>
      <c r="R1427" s="11" t="s">
        <v>8339</v>
      </c>
      <c r="S1427" s="14">
        <f t="shared" si="68"/>
        <v>42093.131469907406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66"/>
        <v>0</v>
      </c>
      <c r="P1428" t="e">
        <f t="shared" si="67"/>
        <v>#DIV/0!</v>
      </c>
      <c r="Q1428" s="11" t="s">
        <v>8320</v>
      </c>
      <c r="R1428" s="11" t="s">
        <v>8339</v>
      </c>
      <c r="S1428" s="14">
        <f t="shared" si="68"/>
        <v>42180.390277777777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66"/>
        <v>8</v>
      </c>
      <c r="P1429">
        <f t="shared" si="67"/>
        <v>104.75</v>
      </c>
      <c r="Q1429" s="11" t="s">
        <v>8320</v>
      </c>
      <c r="R1429" s="11" t="s">
        <v>8339</v>
      </c>
      <c r="S1429" s="14">
        <f t="shared" si="68"/>
        <v>42601.851678240739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66"/>
        <v>5</v>
      </c>
      <c r="P1430">
        <f t="shared" si="67"/>
        <v>15</v>
      </c>
      <c r="Q1430" s="11" t="s">
        <v>8320</v>
      </c>
      <c r="R1430" s="11" t="s">
        <v>8339</v>
      </c>
      <c r="S1430" s="14">
        <f t="shared" si="68"/>
        <v>42432.379826388889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66"/>
        <v>0</v>
      </c>
      <c r="P1431" t="e">
        <f t="shared" si="67"/>
        <v>#DIV/0!</v>
      </c>
      <c r="Q1431" s="11" t="s">
        <v>8320</v>
      </c>
      <c r="R1431" s="11" t="s">
        <v>8339</v>
      </c>
      <c r="S1431" s="14">
        <f t="shared" si="68"/>
        <v>42074.060671296291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66"/>
        <v>8</v>
      </c>
      <c r="P1432">
        <f t="shared" si="67"/>
        <v>80.599999999999994</v>
      </c>
      <c r="Q1432" s="11" t="s">
        <v>8320</v>
      </c>
      <c r="R1432" s="11" t="s">
        <v>8339</v>
      </c>
      <c r="S1432" s="14">
        <f t="shared" si="68"/>
        <v>41961.813518518517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66"/>
        <v>32</v>
      </c>
      <c r="P1433">
        <f t="shared" si="67"/>
        <v>115.55</v>
      </c>
      <c r="Q1433" s="11" t="s">
        <v>8320</v>
      </c>
      <c r="R1433" s="11" t="s">
        <v>8339</v>
      </c>
      <c r="S1433" s="14">
        <f t="shared" si="68"/>
        <v>42304.210833333331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66"/>
        <v>0</v>
      </c>
      <c r="P1434" t="e">
        <f t="shared" si="67"/>
        <v>#DIV/0!</v>
      </c>
      <c r="Q1434" s="11" t="s">
        <v>8320</v>
      </c>
      <c r="R1434" s="11" t="s">
        <v>8339</v>
      </c>
      <c r="S1434" s="14">
        <f t="shared" si="68"/>
        <v>42175.780416666668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66"/>
        <v>7</v>
      </c>
      <c r="P1435">
        <f t="shared" si="67"/>
        <v>80.5</v>
      </c>
      <c r="Q1435" s="11" t="s">
        <v>8320</v>
      </c>
      <c r="R1435" s="11" t="s">
        <v>8339</v>
      </c>
      <c r="S1435" s="14">
        <f t="shared" si="68"/>
        <v>42673.625868055555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66"/>
        <v>10</v>
      </c>
      <c r="P1436">
        <f t="shared" si="67"/>
        <v>744.55</v>
      </c>
      <c r="Q1436" s="11" t="s">
        <v>8320</v>
      </c>
      <c r="R1436" s="11" t="s">
        <v>8339</v>
      </c>
      <c r="S1436" s="14">
        <f t="shared" si="68"/>
        <v>42142.767106481479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66"/>
        <v>0</v>
      </c>
      <c r="P1437">
        <f t="shared" si="67"/>
        <v>7.5</v>
      </c>
      <c r="Q1437" s="11" t="s">
        <v>8320</v>
      </c>
      <c r="R1437" s="11" t="s">
        <v>8339</v>
      </c>
      <c r="S1437" s="14">
        <f t="shared" si="68"/>
        <v>42258.780324074076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66"/>
        <v>1</v>
      </c>
      <c r="P1438">
        <f t="shared" si="67"/>
        <v>38.5</v>
      </c>
      <c r="Q1438" s="11" t="s">
        <v>8320</v>
      </c>
      <c r="R1438" s="11" t="s">
        <v>8339</v>
      </c>
      <c r="S1438" s="14">
        <f t="shared" si="68"/>
        <v>42391.35019675926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66"/>
        <v>27</v>
      </c>
      <c r="P1439">
        <f t="shared" si="67"/>
        <v>36.68</v>
      </c>
      <c r="Q1439" s="11" t="s">
        <v>8320</v>
      </c>
      <c r="R1439" s="11" t="s">
        <v>8339</v>
      </c>
      <c r="S1439" s="14">
        <f t="shared" si="68"/>
        <v>41796.531701388885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66"/>
        <v>3</v>
      </c>
      <c r="P1440">
        <f t="shared" si="67"/>
        <v>75</v>
      </c>
      <c r="Q1440" s="11" t="s">
        <v>8320</v>
      </c>
      <c r="R1440" s="11" t="s">
        <v>8339</v>
      </c>
      <c r="S1440" s="14">
        <f t="shared" si="68"/>
        <v>42457.871516203704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66"/>
        <v>7</v>
      </c>
      <c r="P1441">
        <f t="shared" si="67"/>
        <v>30</v>
      </c>
      <c r="Q1441" s="11" t="s">
        <v>8320</v>
      </c>
      <c r="R1441" s="11" t="s">
        <v>8339</v>
      </c>
      <c r="S1441" s="14">
        <f t="shared" si="68"/>
        <v>42040.829872685179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66"/>
        <v>0</v>
      </c>
      <c r="P1442">
        <f t="shared" si="67"/>
        <v>1</v>
      </c>
      <c r="Q1442" s="11" t="s">
        <v>8320</v>
      </c>
      <c r="R1442" s="11" t="s">
        <v>8339</v>
      </c>
      <c r="S1442" s="14">
        <f t="shared" si="68"/>
        <v>42486.748414351852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66"/>
        <v>1</v>
      </c>
      <c r="P1443">
        <f t="shared" si="67"/>
        <v>673.33</v>
      </c>
      <c r="Q1443" s="11" t="s">
        <v>8320</v>
      </c>
      <c r="R1443" s="11" t="s">
        <v>8339</v>
      </c>
      <c r="S1443" s="14">
        <f t="shared" si="68"/>
        <v>42198.765844907408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66"/>
        <v>0</v>
      </c>
      <c r="P1444" t="e">
        <f t="shared" si="67"/>
        <v>#DIV/0!</v>
      </c>
      <c r="Q1444" s="11" t="s">
        <v>8320</v>
      </c>
      <c r="R1444" s="11" t="s">
        <v>8339</v>
      </c>
      <c r="S1444" s="14">
        <f t="shared" si="68"/>
        <v>42485.64534722222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66"/>
        <v>0</v>
      </c>
      <c r="P1445" t="e">
        <f t="shared" si="67"/>
        <v>#DIV/0!</v>
      </c>
      <c r="Q1445" s="11" t="s">
        <v>8320</v>
      </c>
      <c r="R1445" s="11" t="s">
        <v>8339</v>
      </c>
      <c r="S1445" s="14">
        <f t="shared" si="68"/>
        <v>42707.926030092596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66"/>
        <v>0</v>
      </c>
      <c r="P1446" t="e">
        <f t="shared" si="67"/>
        <v>#DIV/0!</v>
      </c>
      <c r="Q1446" s="11" t="s">
        <v>8320</v>
      </c>
      <c r="R1446" s="11" t="s">
        <v>8339</v>
      </c>
      <c r="S1446" s="14">
        <f t="shared" si="68"/>
        <v>42199.873402777783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66"/>
        <v>0</v>
      </c>
      <c r="P1447" t="e">
        <f t="shared" si="67"/>
        <v>#DIV/0!</v>
      </c>
      <c r="Q1447" s="11" t="s">
        <v>8320</v>
      </c>
      <c r="R1447" s="11" t="s">
        <v>8339</v>
      </c>
      <c r="S1447" s="14">
        <f t="shared" si="68"/>
        <v>42139.542303240742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66"/>
        <v>0</v>
      </c>
      <c r="P1448" t="e">
        <f t="shared" si="67"/>
        <v>#DIV/0!</v>
      </c>
      <c r="Q1448" s="11" t="s">
        <v>8320</v>
      </c>
      <c r="R1448" s="11" t="s">
        <v>8339</v>
      </c>
      <c r="S1448" s="14">
        <f t="shared" si="68"/>
        <v>42461.447662037041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66"/>
        <v>0</v>
      </c>
      <c r="P1449">
        <f t="shared" si="67"/>
        <v>25</v>
      </c>
      <c r="Q1449" s="11" t="s">
        <v>8320</v>
      </c>
      <c r="R1449" s="11" t="s">
        <v>8339</v>
      </c>
      <c r="S1449" s="14">
        <f t="shared" si="68"/>
        <v>42529.730717592596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66"/>
        <v>0</v>
      </c>
      <c r="P1450" t="e">
        <f t="shared" si="67"/>
        <v>#DIV/0!</v>
      </c>
      <c r="Q1450" s="11" t="s">
        <v>8320</v>
      </c>
      <c r="R1450" s="11" t="s">
        <v>8339</v>
      </c>
      <c r="S1450" s="14">
        <f t="shared" si="68"/>
        <v>42115.936550925922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66"/>
        <v>0</v>
      </c>
      <c r="P1451" t="e">
        <f t="shared" si="67"/>
        <v>#DIV/0!</v>
      </c>
      <c r="Q1451" s="11" t="s">
        <v>8320</v>
      </c>
      <c r="R1451" s="11" t="s">
        <v>8339</v>
      </c>
      <c r="S1451" s="14">
        <f t="shared" si="68"/>
        <v>42086.811400462961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66"/>
        <v>0</v>
      </c>
      <c r="P1452">
        <f t="shared" si="67"/>
        <v>1</v>
      </c>
      <c r="Q1452" s="11" t="s">
        <v>8320</v>
      </c>
      <c r="R1452" s="11" t="s">
        <v>8339</v>
      </c>
      <c r="S1452" s="14">
        <f t="shared" si="68"/>
        <v>42390.171261574069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66"/>
        <v>0</v>
      </c>
      <c r="P1453">
        <f t="shared" si="67"/>
        <v>1</v>
      </c>
      <c r="Q1453" s="11" t="s">
        <v>8320</v>
      </c>
      <c r="R1453" s="11" t="s">
        <v>8339</v>
      </c>
      <c r="S1453" s="14">
        <f t="shared" si="68"/>
        <v>41931.959016203706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66"/>
        <v>0</v>
      </c>
      <c r="P1454" t="e">
        <f t="shared" si="67"/>
        <v>#DIV/0!</v>
      </c>
      <c r="Q1454" s="11" t="s">
        <v>8320</v>
      </c>
      <c r="R1454" s="11" t="s">
        <v>8339</v>
      </c>
      <c r="S1454" s="14">
        <f t="shared" si="68"/>
        <v>41818.703275462962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66"/>
        <v>0</v>
      </c>
      <c r="P1455" t="e">
        <f t="shared" si="67"/>
        <v>#DIV/0!</v>
      </c>
      <c r="Q1455" s="11" t="s">
        <v>8320</v>
      </c>
      <c r="R1455" s="11" t="s">
        <v>8339</v>
      </c>
      <c r="S1455" s="14">
        <f t="shared" si="68"/>
        <v>42795.696145833332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66"/>
        <v>1</v>
      </c>
      <c r="P1456">
        <f t="shared" si="67"/>
        <v>15</v>
      </c>
      <c r="Q1456" s="11" t="s">
        <v>8320</v>
      </c>
      <c r="R1456" s="11" t="s">
        <v>8339</v>
      </c>
      <c r="S1456" s="14">
        <f t="shared" si="68"/>
        <v>42463.866666666669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66"/>
        <v>11</v>
      </c>
      <c r="P1457">
        <f t="shared" si="67"/>
        <v>225</v>
      </c>
      <c r="Q1457" s="11" t="s">
        <v>8320</v>
      </c>
      <c r="R1457" s="11" t="s">
        <v>8339</v>
      </c>
      <c r="S1457" s="14">
        <f t="shared" si="68"/>
        <v>41832.672685185185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66"/>
        <v>3</v>
      </c>
      <c r="P1458">
        <f t="shared" si="67"/>
        <v>48.33</v>
      </c>
      <c r="Q1458" s="11" t="s">
        <v>8320</v>
      </c>
      <c r="R1458" s="11" t="s">
        <v>8339</v>
      </c>
      <c r="S1458" s="14">
        <f t="shared" si="68"/>
        <v>42708.668576388889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66"/>
        <v>0</v>
      </c>
      <c r="P1459" t="e">
        <f t="shared" si="67"/>
        <v>#DIV/0!</v>
      </c>
      <c r="Q1459" s="11" t="s">
        <v>8320</v>
      </c>
      <c r="R1459" s="11" t="s">
        <v>8339</v>
      </c>
      <c r="S1459" s="14">
        <f t="shared" si="68"/>
        <v>42289.89634259259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66"/>
        <v>0</v>
      </c>
      <c r="P1460" t="e">
        <f t="shared" si="67"/>
        <v>#DIV/0!</v>
      </c>
      <c r="Q1460" s="11" t="s">
        <v>8320</v>
      </c>
      <c r="R1460" s="11" t="s">
        <v>8339</v>
      </c>
      <c r="S1460" s="14">
        <f t="shared" si="68"/>
        <v>41831.705555555556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66"/>
        <v>0</v>
      </c>
      <c r="P1461" t="e">
        <f t="shared" si="67"/>
        <v>#DIV/0!</v>
      </c>
      <c r="Q1461" s="11" t="s">
        <v>8320</v>
      </c>
      <c r="R1461" s="11" t="s">
        <v>8339</v>
      </c>
      <c r="S1461" s="14">
        <f t="shared" si="68"/>
        <v>42312.204814814817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66"/>
        <v>0</v>
      </c>
      <c r="P1462" t="e">
        <f t="shared" si="67"/>
        <v>#DIV/0!</v>
      </c>
      <c r="Q1462" s="11" t="s">
        <v>8320</v>
      </c>
      <c r="R1462" s="11" t="s">
        <v>8339</v>
      </c>
      <c r="S1462" s="14">
        <f t="shared" si="68"/>
        <v>41915.896967592591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66"/>
        <v>101</v>
      </c>
      <c r="P1463">
        <f t="shared" si="67"/>
        <v>44.67</v>
      </c>
      <c r="Q1463" s="11" t="s">
        <v>8320</v>
      </c>
      <c r="R1463" s="11" t="s">
        <v>8340</v>
      </c>
      <c r="S1463" s="14">
        <f t="shared" si="68"/>
        <v>41899.645300925928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66"/>
        <v>109</v>
      </c>
      <c r="P1464">
        <f t="shared" si="67"/>
        <v>28.94</v>
      </c>
      <c r="Q1464" s="11" t="s">
        <v>8320</v>
      </c>
      <c r="R1464" s="11" t="s">
        <v>8340</v>
      </c>
      <c r="S1464" s="14">
        <f t="shared" si="68"/>
        <v>41344.662858796299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66"/>
        <v>148</v>
      </c>
      <c r="P1465">
        <f t="shared" si="67"/>
        <v>35.44</v>
      </c>
      <c r="Q1465" s="11" t="s">
        <v>8320</v>
      </c>
      <c r="R1465" s="11" t="s">
        <v>8340</v>
      </c>
      <c r="S1465" s="14">
        <f t="shared" si="68"/>
        <v>41326.911319444444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66"/>
        <v>163</v>
      </c>
      <c r="P1466">
        <f t="shared" si="67"/>
        <v>34.869999999999997</v>
      </c>
      <c r="Q1466" s="11" t="s">
        <v>8320</v>
      </c>
      <c r="R1466" s="11" t="s">
        <v>8340</v>
      </c>
      <c r="S1466" s="14">
        <f t="shared" si="68"/>
        <v>41291.661550925928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66"/>
        <v>456</v>
      </c>
      <c r="P1467">
        <f t="shared" si="67"/>
        <v>52.62</v>
      </c>
      <c r="Q1467" s="11" t="s">
        <v>8320</v>
      </c>
      <c r="R1467" s="11" t="s">
        <v>8340</v>
      </c>
      <c r="S1467" s="14">
        <f t="shared" si="68"/>
        <v>40959.734398148146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66"/>
        <v>108</v>
      </c>
      <c r="P1468">
        <f t="shared" si="67"/>
        <v>69.599999999999994</v>
      </c>
      <c r="Q1468" s="11" t="s">
        <v>8320</v>
      </c>
      <c r="R1468" s="11" t="s">
        <v>8340</v>
      </c>
      <c r="S1468" s="14">
        <f t="shared" si="68"/>
        <v>42340.172060185185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66"/>
        <v>115</v>
      </c>
      <c r="P1469">
        <f t="shared" si="67"/>
        <v>76.72</v>
      </c>
      <c r="Q1469" s="11" t="s">
        <v>8320</v>
      </c>
      <c r="R1469" s="11" t="s">
        <v>8340</v>
      </c>
      <c r="S1469" s="14">
        <f t="shared" si="68"/>
        <v>40933.80190972222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66"/>
        <v>102</v>
      </c>
      <c r="P1470">
        <f t="shared" si="67"/>
        <v>33.19</v>
      </c>
      <c r="Q1470" s="11" t="s">
        <v>8320</v>
      </c>
      <c r="R1470" s="11" t="s">
        <v>8340</v>
      </c>
      <c r="S1470" s="14">
        <f t="shared" si="68"/>
        <v>40646.014456018522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66"/>
        <v>108</v>
      </c>
      <c r="P1471">
        <f t="shared" si="67"/>
        <v>149.46</v>
      </c>
      <c r="Q1471" s="11" t="s">
        <v>8320</v>
      </c>
      <c r="R1471" s="11" t="s">
        <v>8340</v>
      </c>
      <c r="S1471" s="14">
        <f t="shared" si="68"/>
        <v>41290.598483796297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66"/>
        <v>125</v>
      </c>
      <c r="P1472">
        <f t="shared" si="67"/>
        <v>23.17</v>
      </c>
      <c r="Q1472" s="11" t="s">
        <v>8320</v>
      </c>
      <c r="R1472" s="11" t="s">
        <v>8340</v>
      </c>
      <c r="S1472" s="14">
        <f t="shared" si="68"/>
        <v>41250.827118055553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66"/>
        <v>104</v>
      </c>
      <c r="P1473">
        <f t="shared" si="67"/>
        <v>96.88</v>
      </c>
      <c r="Q1473" s="11" t="s">
        <v>8320</v>
      </c>
      <c r="R1473" s="11" t="s">
        <v>8340</v>
      </c>
      <c r="S1473" s="14">
        <f t="shared" si="68"/>
        <v>42073.957569444443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66"/>
        <v>139</v>
      </c>
      <c r="P1474">
        <f t="shared" si="67"/>
        <v>103.2</v>
      </c>
      <c r="Q1474" s="11" t="s">
        <v>8320</v>
      </c>
      <c r="R1474" s="11" t="s">
        <v>8340</v>
      </c>
      <c r="S1474" s="14">
        <f t="shared" si="68"/>
        <v>41533.542858796296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69">ROUND(E1475/D1475*100,0)</f>
        <v>121</v>
      </c>
      <c r="P1475">
        <f t="shared" ref="P1475:P1538" si="70">ROUND(E1475/L1475,2)</f>
        <v>38.46</v>
      </c>
      <c r="Q1475" s="11" t="s">
        <v>8320</v>
      </c>
      <c r="R1475" s="11" t="s">
        <v>8340</v>
      </c>
      <c r="S1475" s="14">
        <f t="shared" ref="S1475:S1538" si="71">(((J1475/60)/60)/24)+DATE(1970,1,1)</f>
        <v>40939.979618055557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69"/>
        <v>112</v>
      </c>
      <c r="P1476">
        <f t="shared" si="70"/>
        <v>44.32</v>
      </c>
      <c r="Q1476" s="11" t="s">
        <v>8320</v>
      </c>
      <c r="R1476" s="11" t="s">
        <v>8340</v>
      </c>
      <c r="S1476" s="14">
        <f t="shared" si="71"/>
        <v>41500.727916666663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69"/>
        <v>189</v>
      </c>
      <c r="P1477">
        <f t="shared" si="70"/>
        <v>64.17</v>
      </c>
      <c r="Q1477" s="11" t="s">
        <v>8320</v>
      </c>
      <c r="R1477" s="11" t="s">
        <v>8340</v>
      </c>
      <c r="S1477" s="14">
        <f t="shared" si="71"/>
        <v>41960.722951388889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69"/>
        <v>662</v>
      </c>
      <c r="P1478">
        <f t="shared" si="70"/>
        <v>43.33</v>
      </c>
      <c r="Q1478" s="11" t="s">
        <v>8320</v>
      </c>
      <c r="R1478" s="11" t="s">
        <v>8340</v>
      </c>
      <c r="S1478" s="14">
        <f t="shared" si="71"/>
        <v>40766.041921296295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69"/>
        <v>111</v>
      </c>
      <c r="P1479">
        <f t="shared" si="70"/>
        <v>90.5</v>
      </c>
      <c r="Q1479" s="11" t="s">
        <v>8320</v>
      </c>
      <c r="R1479" s="11" t="s">
        <v>8340</v>
      </c>
      <c r="S1479" s="14">
        <f t="shared" si="71"/>
        <v>40840.615787037037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69"/>
        <v>1182</v>
      </c>
      <c r="P1480">
        <f t="shared" si="70"/>
        <v>29.19</v>
      </c>
      <c r="Q1480" s="11" t="s">
        <v>8320</v>
      </c>
      <c r="R1480" s="11" t="s">
        <v>8340</v>
      </c>
      <c r="S1480" s="14">
        <f t="shared" si="71"/>
        <v>41394.871678240743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69"/>
        <v>137</v>
      </c>
      <c r="P1481">
        <f t="shared" si="70"/>
        <v>30.96</v>
      </c>
      <c r="Q1481" s="11" t="s">
        <v>8320</v>
      </c>
      <c r="R1481" s="11" t="s">
        <v>8340</v>
      </c>
      <c r="S1481" s="14">
        <f t="shared" si="71"/>
        <v>41754.745243055557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69"/>
        <v>117</v>
      </c>
      <c r="P1482">
        <f t="shared" si="70"/>
        <v>92.16</v>
      </c>
      <c r="Q1482" s="11" t="s">
        <v>8320</v>
      </c>
      <c r="R1482" s="11" t="s">
        <v>8340</v>
      </c>
      <c r="S1482" s="14">
        <f t="shared" si="71"/>
        <v>41464.934016203704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69"/>
        <v>2</v>
      </c>
      <c r="P1483">
        <f t="shared" si="70"/>
        <v>17.5</v>
      </c>
      <c r="Q1483" s="11" t="s">
        <v>8320</v>
      </c>
      <c r="R1483" s="11" t="s">
        <v>8322</v>
      </c>
      <c r="S1483" s="14">
        <f t="shared" si="71"/>
        <v>41550.922974537039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69"/>
        <v>0</v>
      </c>
      <c r="P1484">
        <f t="shared" si="70"/>
        <v>5</v>
      </c>
      <c r="Q1484" s="11" t="s">
        <v>8320</v>
      </c>
      <c r="R1484" s="11" t="s">
        <v>8322</v>
      </c>
      <c r="S1484" s="14">
        <f t="shared" si="71"/>
        <v>41136.85805555556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69"/>
        <v>1</v>
      </c>
      <c r="P1485">
        <f t="shared" si="70"/>
        <v>25</v>
      </c>
      <c r="Q1485" s="11" t="s">
        <v>8320</v>
      </c>
      <c r="R1485" s="11" t="s">
        <v>8322</v>
      </c>
      <c r="S1485" s="14">
        <f t="shared" si="71"/>
        <v>42548.192997685182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69"/>
        <v>0</v>
      </c>
      <c r="P1486" t="e">
        <f t="shared" si="70"/>
        <v>#DIV/0!</v>
      </c>
      <c r="Q1486" s="11" t="s">
        <v>8320</v>
      </c>
      <c r="R1486" s="11" t="s">
        <v>8322</v>
      </c>
      <c r="S1486" s="14">
        <f t="shared" si="71"/>
        <v>41053.200960648144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69"/>
        <v>2</v>
      </c>
      <c r="P1487">
        <f t="shared" si="70"/>
        <v>50</v>
      </c>
      <c r="Q1487" s="11" t="s">
        <v>8320</v>
      </c>
      <c r="R1487" s="11" t="s">
        <v>8322</v>
      </c>
      <c r="S1487" s="14">
        <f t="shared" si="71"/>
        <v>42130.795983796299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69"/>
        <v>0</v>
      </c>
      <c r="P1488">
        <f t="shared" si="70"/>
        <v>16</v>
      </c>
      <c r="Q1488" s="11" t="s">
        <v>8320</v>
      </c>
      <c r="R1488" s="11" t="s">
        <v>8322</v>
      </c>
      <c r="S1488" s="14">
        <f t="shared" si="71"/>
        <v>42032.168530092589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69"/>
        <v>0</v>
      </c>
      <c r="P1489" t="e">
        <f t="shared" si="70"/>
        <v>#DIV/0!</v>
      </c>
      <c r="Q1489" s="11" t="s">
        <v>8320</v>
      </c>
      <c r="R1489" s="11" t="s">
        <v>8322</v>
      </c>
      <c r="S1489" s="14">
        <f t="shared" si="71"/>
        <v>42554.917488425926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69"/>
        <v>2</v>
      </c>
      <c r="P1490">
        <f t="shared" si="70"/>
        <v>60</v>
      </c>
      <c r="Q1490" s="11" t="s">
        <v>8320</v>
      </c>
      <c r="R1490" s="11" t="s">
        <v>8322</v>
      </c>
      <c r="S1490" s="14">
        <f t="shared" si="71"/>
        <v>41614.563194444447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69"/>
        <v>0</v>
      </c>
      <c r="P1491" t="e">
        <f t="shared" si="70"/>
        <v>#DIV/0!</v>
      </c>
      <c r="Q1491" s="11" t="s">
        <v>8320</v>
      </c>
      <c r="R1491" s="11" t="s">
        <v>8322</v>
      </c>
      <c r="S1491" s="14">
        <f t="shared" si="71"/>
        <v>41198.611712962964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69"/>
        <v>31</v>
      </c>
      <c r="P1492">
        <f t="shared" si="70"/>
        <v>47.11</v>
      </c>
      <c r="Q1492" s="11" t="s">
        <v>8320</v>
      </c>
      <c r="R1492" s="11" t="s">
        <v>8322</v>
      </c>
      <c r="S1492" s="14">
        <f t="shared" si="71"/>
        <v>41520.561041666668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69"/>
        <v>8</v>
      </c>
      <c r="P1493">
        <f t="shared" si="70"/>
        <v>100</v>
      </c>
      <c r="Q1493" s="11" t="s">
        <v>8320</v>
      </c>
      <c r="R1493" s="11" t="s">
        <v>8322</v>
      </c>
      <c r="S1493" s="14">
        <f t="shared" si="71"/>
        <v>41991.713460648149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69"/>
        <v>1</v>
      </c>
      <c r="P1494">
        <f t="shared" si="70"/>
        <v>15</v>
      </c>
      <c r="Q1494" s="11" t="s">
        <v>8320</v>
      </c>
      <c r="R1494" s="11" t="s">
        <v>8322</v>
      </c>
      <c r="S1494" s="14">
        <f t="shared" si="71"/>
        <v>40682.884791666671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69"/>
        <v>0</v>
      </c>
      <c r="P1495" t="e">
        <f t="shared" si="70"/>
        <v>#DIV/0!</v>
      </c>
      <c r="Q1495" s="11" t="s">
        <v>8320</v>
      </c>
      <c r="R1495" s="11" t="s">
        <v>8322</v>
      </c>
      <c r="S1495" s="14">
        <f t="shared" si="71"/>
        <v>41411.866608796299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69"/>
        <v>9</v>
      </c>
      <c r="P1496">
        <f t="shared" si="70"/>
        <v>40.450000000000003</v>
      </c>
      <c r="Q1496" s="11" t="s">
        <v>8320</v>
      </c>
      <c r="R1496" s="11" t="s">
        <v>8322</v>
      </c>
      <c r="S1496" s="14">
        <f t="shared" si="71"/>
        <v>42067.722372685181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69"/>
        <v>0</v>
      </c>
      <c r="P1497" t="e">
        <f t="shared" si="70"/>
        <v>#DIV/0!</v>
      </c>
      <c r="Q1497" s="11" t="s">
        <v>8320</v>
      </c>
      <c r="R1497" s="11" t="s">
        <v>8322</v>
      </c>
      <c r="S1497" s="14">
        <f t="shared" si="71"/>
        <v>40752.789710648147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69"/>
        <v>0</v>
      </c>
      <c r="P1498" t="e">
        <f t="shared" si="70"/>
        <v>#DIV/0!</v>
      </c>
      <c r="Q1498" s="11" t="s">
        <v>8320</v>
      </c>
      <c r="R1498" s="11" t="s">
        <v>8322</v>
      </c>
      <c r="S1498" s="14">
        <f t="shared" si="71"/>
        <v>41838.475219907406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69"/>
        <v>0</v>
      </c>
      <c r="P1499">
        <f t="shared" si="70"/>
        <v>1</v>
      </c>
      <c r="Q1499" s="11" t="s">
        <v>8320</v>
      </c>
      <c r="R1499" s="11" t="s">
        <v>8322</v>
      </c>
      <c r="S1499" s="14">
        <f t="shared" si="71"/>
        <v>41444.64261574074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69"/>
        <v>2</v>
      </c>
      <c r="P1500">
        <f t="shared" si="70"/>
        <v>19</v>
      </c>
      <c r="Q1500" s="11" t="s">
        <v>8320</v>
      </c>
      <c r="R1500" s="11" t="s">
        <v>8322</v>
      </c>
      <c r="S1500" s="14">
        <f t="shared" si="71"/>
        <v>41840.983541666668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69"/>
        <v>0</v>
      </c>
      <c r="P1501">
        <f t="shared" si="70"/>
        <v>5</v>
      </c>
      <c r="Q1501" s="11" t="s">
        <v>8320</v>
      </c>
      <c r="R1501" s="11" t="s">
        <v>8322</v>
      </c>
      <c r="S1501" s="14">
        <f t="shared" si="71"/>
        <v>42527.007326388892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69"/>
        <v>25</v>
      </c>
      <c r="P1502">
        <f t="shared" si="70"/>
        <v>46.73</v>
      </c>
      <c r="Q1502" s="11" t="s">
        <v>8320</v>
      </c>
      <c r="R1502" s="11" t="s">
        <v>8322</v>
      </c>
      <c r="S1502" s="14">
        <f t="shared" si="71"/>
        <v>41365.904594907406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69"/>
        <v>166</v>
      </c>
      <c r="P1503">
        <f t="shared" si="70"/>
        <v>97.73</v>
      </c>
      <c r="Q1503" s="11" t="s">
        <v>8336</v>
      </c>
      <c r="R1503" s="11" t="s">
        <v>8337</v>
      </c>
      <c r="S1503" s="14">
        <f t="shared" si="71"/>
        <v>42163.583599537036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69"/>
        <v>101</v>
      </c>
      <c r="P1504">
        <f t="shared" si="70"/>
        <v>67.84</v>
      </c>
      <c r="Q1504" s="11" t="s">
        <v>8336</v>
      </c>
      <c r="R1504" s="11" t="s">
        <v>8337</v>
      </c>
      <c r="S1504" s="14">
        <f t="shared" si="71"/>
        <v>42426.542592592596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69"/>
        <v>108</v>
      </c>
      <c r="P1505">
        <f t="shared" si="70"/>
        <v>56.98</v>
      </c>
      <c r="Q1505" s="11" t="s">
        <v>8336</v>
      </c>
      <c r="R1505" s="11" t="s">
        <v>8337</v>
      </c>
      <c r="S1505" s="14">
        <f t="shared" si="71"/>
        <v>42606.347233796296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69"/>
        <v>278</v>
      </c>
      <c r="P1506">
        <f t="shared" si="70"/>
        <v>67.16</v>
      </c>
      <c r="Q1506" s="11" t="s">
        <v>8336</v>
      </c>
      <c r="R1506" s="11" t="s">
        <v>8337</v>
      </c>
      <c r="S1506" s="14">
        <f t="shared" si="71"/>
        <v>41772.657685185186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69"/>
        <v>104</v>
      </c>
      <c r="P1507">
        <f t="shared" si="70"/>
        <v>48.04</v>
      </c>
      <c r="Q1507" s="11" t="s">
        <v>8336</v>
      </c>
      <c r="R1507" s="11" t="s">
        <v>8337</v>
      </c>
      <c r="S1507" s="14">
        <f t="shared" si="71"/>
        <v>42414.44332175926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69"/>
        <v>111</v>
      </c>
      <c r="P1508">
        <f t="shared" si="70"/>
        <v>38.86</v>
      </c>
      <c r="Q1508" s="11" t="s">
        <v>8336</v>
      </c>
      <c r="R1508" s="11" t="s">
        <v>8337</v>
      </c>
      <c r="S1508" s="14">
        <f t="shared" si="71"/>
        <v>41814.785925925928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69"/>
        <v>215</v>
      </c>
      <c r="P1509">
        <f t="shared" si="70"/>
        <v>78.180000000000007</v>
      </c>
      <c r="Q1509" s="11" t="s">
        <v>8336</v>
      </c>
      <c r="R1509" s="11" t="s">
        <v>8337</v>
      </c>
      <c r="S1509" s="14">
        <f t="shared" si="71"/>
        <v>40254.450335648151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69"/>
        <v>111</v>
      </c>
      <c r="P1510">
        <f t="shared" si="70"/>
        <v>97.11</v>
      </c>
      <c r="Q1510" s="11" t="s">
        <v>8336</v>
      </c>
      <c r="R1510" s="11" t="s">
        <v>8337</v>
      </c>
      <c r="S1510" s="14">
        <f t="shared" si="71"/>
        <v>41786.614363425928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69"/>
        <v>124</v>
      </c>
      <c r="P1511">
        <f t="shared" si="70"/>
        <v>110.39</v>
      </c>
      <c r="Q1511" s="11" t="s">
        <v>8336</v>
      </c>
      <c r="R1511" s="11" t="s">
        <v>8337</v>
      </c>
      <c r="S1511" s="14">
        <f t="shared" si="71"/>
        <v>42751.533391203702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69"/>
        <v>101</v>
      </c>
      <c r="P1512">
        <f t="shared" si="70"/>
        <v>39.92</v>
      </c>
      <c r="Q1512" s="11" t="s">
        <v>8336</v>
      </c>
      <c r="R1512" s="11" t="s">
        <v>8337</v>
      </c>
      <c r="S1512" s="14">
        <f t="shared" si="71"/>
        <v>41809.385162037033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69"/>
        <v>112</v>
      </c>
      <c r="P1513">
        <f t="shared" si="70"/>
        <v>75.98</v>
      </c>
      <c r="Q1513" s="11" t="s">
        <v>8336</v>
      </c>
      <c r="R1513" s="11" t="s">
        <v>8337</v>
      </c>
      <c r="S1513" s="14">
        <f t="shared" si="71"/>
        <v>42296.583379629628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69"/>
        <v>559</v>
      </c>
      <c r="P1514">
        <f t="shared" si="70"/>
        <v>58.38</v>
      </c>
      <c r="Q1514" s="11" t="s">
        <v>8336</v>
      </c>
      <c r="R1514" s="11" t="s">
        <v>8337</v>
      </c>
      <c r="S1514" s="14">
        <f t="shared" si="71"/>
        <v>42741.684479166666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69"/>
        <v>150</v>
      </c>
      <c r="P1515">
        <f t="shared" si="70"/>
        <v>55.82</v>
      </c>
      <c r="Q1515" s="11" t="s">
        <v>8336</v>
      </c>
      <c r="R1515" s="11" t="s">
        <v>8337</v>
      </c>
      <c r="S1515" s="14">
        <f t="shared" si="71"/>
        <v>41806.637337962966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69"/>
        <v>106</v>
      </c>
      <c r="P1516">
        <f t="shared" si="70"/>
        <v>151.24</v>
      </c>
      <c r="Q1516" s="11" t="s">
        <v>8336</v>
      </c>
      <c r="R1516" s="11" t="s">
        <v>8337</v>
      </c>
      <c r="S1516" s="14">
        <f t="shared" si="71"/>
        <v>42234.597685185188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69"/>
        <v>157</v>
      </c>
      <c r="P1517">
        <f t="shared" si="70"/>
        <v>849.67</v>
      </c>
      <c r="Q1517" s="11" t="s">
        <v>8336</v>
      </c>
      <c r="R1517" s="11" t="s">
        <v>8337</v>
      </c>
      <c r="S1517" s="14">
        <f t="shared" si="71"/>
        <v>42415.253437499996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69"/>
        <v>109</v>
      </c>
      <c r="P1518">
        <f t="shared" si="70"/>
        <v>159.24</v>
      </c>
      <c r="Q1518" s="11" t="s">
        <v>8336</v>
      </c>
      <c r="R1518" s="11" t="s">
        <v>8337</v>
      </c>
      <c r="S1518" s="14">
        <f t="shared" si="71"/>
        <v>42619.466342592597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69"/>
        <v>162</v>
      </c>
      <c r="P1519">
        <f t="shared" si="70"/>
        <v>39.51</v>
      </c>
      <c r="Q1519" s="11" t="s">
        <v>8336</v>
      </c>
      <c r="R1519" s="11" t="s">
        <v>8337</v>
      </c>
      <c r="S1519" s="14">
        <f t="shared" si="71"/>
        <v>41948.56658564815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69"/>
        <v>205</v>
      </c>
      <c r="P1520">
        <f t="shared" si="70"/>
        <v>130.53</v>
      </c>
      <c r="Q1520" s="11" t="s">
        <v>8336</v>
      </c>
      <c r="R1520" s="11" t="s">
        <v>8337</v>
      </c>
      <c r="S1520" s="14">
        <f t="shared" si="71"/>
        <v>41760.8200462963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69"/>
        <v>103</v>
      </c>
      <c r="P1521">
        <f t="shared" si="70"/>
        <v>64.16</v>
      </c>
      <c r="Q1521" s="11" t="s">
        <v>8336</v>
      </c>
      <c r="R1521" s="11" t="s">
        <v>8337</v>
      </c>
      <c r="S1521" s="14">
        <f t="shared" si="71"/>
        <v>41782.741701388892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69"/>
        <v>103</v>
      </c>
      <c r="P1522">
        <f t="shared" si="70"/>
        <v>111.53</v>
      </c>
      <c r="Q1522" s="11" t="s">
        <v>8336</v>
      </c>
      <c r="R1522" s="11" t="s">
        <v>8337</v>
      </c>
      <c r="S1522" s="14">
        <f t="shared" si="71"/>
        <v>41955.857789351852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69"/>
        <v>107</v>
      </c>
      <c r="P1523">
        <f t="shared" si="70"/>
        <v>170.45</v>
      </c>
      <c r="Q1523" s="11" t="s">
        <v>8336</v>
      </c>
      <c r="R1523" s="11" t="s">
        <v>8337</v>
      </c>
      <c r="S1523" s="14">
        <f t="shared" si="71"/>
        <v>42493.167719907404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69"/>
        <v>139</v>
      </c>
      <c r="P1524">
        <f t="shared" si="70"/>
        <v>133.74</v>
      </c>
      <c r="Q1524" s="11" t="s">
        <v>8336</v>
      </c>
      <c r="R1524" s="11" t="s">
        <v>8337</v>
      </c>
      <c r="S1524" s="14">
        <f t="shared" si="71"/>
        <v>41899.830312500002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69"/>
        <v>125</v>
      </c>
      <c r="P1525">
        <f t="shared" si="70"/>
        <v>95.83</v>
      </c>
      <c r="Q1525" s="11" t="s">
        <v>8336</v>
      </c>
      <c r="R1525" s="11" t="s">
        <v>8337</v>
      </c>
      <c r="S1525" s="14">
        <f t="shared" si="71"/>
        <v>41964.751342592594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69"/>
        <v>207</v>
      </c>
      <c r="P1526">
        <f t="shared" si="70"/>
        <v>221.79</v>
      </c>
      <c r="Q1526" s="11" t="s">
        <v>8336</v>
      </c>
      <c r="R1526" s="11" t="s">
        <v>8337</v>
      </c>
      <c r="S1526" s="14">
        <f t="shared" si="71"/>
        <v>42756.501041666663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69"/>
        <v>174</v>
      </c>
      <c r="P1527">
        <f t="shared" si="70"/>
        <v>32.32</v>
      </c>
      <c r="Q1527" s="11" t="s">
        <v>8336</v>
      </c>
      <c r="R1527" s="11" t="s">
        <v>8337</v>
      </c>
      <c r="S1527" s="14">
        <f t="shared" si="71"/>
        <v>42570.702986111108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69"/>
        <v>120</v>
      </c>
      <c r="P1528">
        <f t="shared" si="70"/>
        <v>98.84</v>
      </c>
      <c r="Q1528" s="11" t="s">
        <v>8336</v>
      </c>
      <c r="R1528" s="11" t="s">
        <v>8337</v>
      </c>
      <c r="S1528" s="14">
        <f t="shared" si="71"/>
        <v>42339.276006944448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69"/>
        <v>110</v>
      </c>
      <c r="P1529">
        <f t="shared" si="70"/>
        <v>55.22</v>
      </c>
      <c r="Q1529" s="11" t="s">
        <v>8336</v>
      </c>
      <c r="R1529" s="11" t="s">
        <v>8337</v>
      </c>
      <c r="S1529" s="14">
        <f t="shared" si="71"/>
        <v>42780.600532407407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69"/>
        <v>282</v>
      </c>
      <c r="P1530">
        <f t="shared" si="70"/>
        <v>52.79</v>
      </c>
      <c r="Q1530" s="11" t="s">
        <v>8336</v>
      </c>
      <c r="R1530" s="11" t="s">
        <v>8337</v>
      </c>
      <c r="S1530" s="14">
        <f t="shared" si="71"/>
        <v>42736.732893518521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69"/>
        <v>101</v>
      </c>
      <c r="P1531">
        <f t="shared" si="70"/>
        <v>135.66999999999999</v>
      </c>
      <c r="Q1531" s="11" t="s">
        <v>8336</v>
      </c>
      <c r="R1531" s="11" t="s">
        <v>8337</v>
      </c>
      <c r="S1531" s="14">
        <f t="shared" si="71"/>
        <v>42052.628703703704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69"/>
        <v>135</v>
      </c>
      <c r="P1532">
        <f t="shared" si="70"/>
        <v>53.99</v>
      </c>
      <c r="Q1532" s="11" t="s">
        <v>8336</v>
      </c>
      <c r="R1532" s="11" t="s">
        <v>8337</v>
      </c>
      <c r="S1532" s="14">
        <f t="shared" si="71"/>
        <v>42275.767303240747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69"/>
        <v>176</v>
      </c>
      <c r="P1533">
        <f t="shared" si="70"/>
        <v>56.64</v>
      </c>
      <c r="Q1533" s="11" t="s">
        <v>8336</v>
      </c>
      <c r="R1533" s="11" t="s">
        <v>8337</v>
      </c>
      <c r="S1533" s="14">
        <f t="shared" si="71"/>
        <v>41941.802384259259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69"/>
        <v>484</v>
      </c>
      <c r="P1534">
        <f t="shared" si="70"/>
        <v>82.32</v>
      </c>
      <c r="Q1534" s="11" t="s">
        <v>8336</v>
      </c>
      <c r="R1534" s="11" t="s">
        <v>8337</v>
      </c>
      <c r="S1534" s="14">
        <f t="shared" si="71"/>
        <v>42391.475289351853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69"/>
        <v>145</v>
      </c>
      <c r="P1535">
        <f t="shared" si="70"/>
        <v>88.26</v>
      </c>
      <c r="Q1535" s="11" t="s">
        <v>8336</v>
      </c>
      <c r="R1535" s="11" t="s">
        <v>8337</v>
      </c>
      <c r="S1535" s="14">
        <f t="shared" si="71"/>
        <v>42443.00204861111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69"/>
        <v>418</v>
      </c>
      <c r="P1536">
        <f t="shared" si="70"/>
        <v>84.91</v>
      </c>
      <c r="Q1536" s="11" t="s">
        <v>8336</v>
      </c>
      <c r="R1536" s="11" t="s">
        <v>8337</v>
      </c>
      <c r="S1536" s="14">
        <f t="shared" si="71"/>
        <v>42221.67432870371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69"/>
        <v>132</v>
      </c>
      <c r="P1537">
        <f t="shared" si="70"/>
        <v>48.15</v>
      </c>
      <c r="Q1537" s="11" t="s">
        <v>8336</v>
      </c>
      <c r="R1537" s="11" t="s">
        <v>8337</v>
      </c>
      <c r="S1537" s="14">
        <f t="shared" si="71"/>
        <v>42484.829062500001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69"/>
        <v>250</v>
      </c>
      <c r="P1538">
        <f t="shared" si="70"/>
        <v>66.02</v>
      </c>
      <c r="Q1538" s="11" t="s">
        <v>8336</v>
      </c>
      <c r="R1538" s="11" t="s">
        <v>8337</v>
      </c>
      <c r="S1538" s="14">
        <f t="shared" si="71"/>
        <v>42213.802199074074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72">ROUND(E1539/D1539*100,0)</f>
        <v>180</v>
      </c>
      <c r="P1539">
        <f t="shared" ref="P1539:P1602" si="73">ROUND(E1539/L1539,2)</f>
        <v>96.38</v>
      </c>
      <c r="Q1539" s="11" t="s">
        <v>8336</v>
      </c>
      <c r="R1539" s="11" t="s">
        <v>8337</v>
      </c>
      <c r="S1539" s="14">
        <f t="shared" ref="S1539:S1602" si="74">(((J1539/60)/60)/24)+DATE(1970,1,1)</f>
        <v>42552.315127314811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72"/>
        <v>103</v>
      </c>
      <c r="P1540">
        <f t="shared" si="73"/>
        <v>156.16999999999999</v>
      </c>
      <c r="Q1540" s="11" t="s">
        <v>8336</v>
      </c>
      <c r="R1540" s="11" t="s">
        <v>8337</v>
      </c>
      <c r="S1540" s="14">
        <f t="shared" si="74"/>
        <v>41981.782060185185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72"/>
        <v>136</v>
      </c>
      <c r="P1541">
        <f t="shared" si="73"/>
        <v>95.76</v>
      </c>
      <c r="Q1541" s="11" t="s">
        <v>8336</v>
      </c>
      <c r="R1541" s="11" t="s">
        <v>8337</v>
      </c>
      <c r="S1541" s="14">
        <f t="shared" si="74"/>
        <v>42705.919201388882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72"/>
        <v>118</v>
      </c>
      <c r="P1542">
        <f t="shared" si="73"/>
        <v>180.41</v>
      </c>
      <c r="Q1542" s="11" t="s">
        <v>8336</v>
      </c>
      <c r="R1542" s="11" t="s">
        <v>8337</v>
      </c>
      <c r="S1542" s="14">
        <f t="shared" si="74"/>
        <v>41939.00712962963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72"/>
        <v>0</v>
      </c>
      <c r="P1543">
        <f t="shared" si="73"/>
        <v>3</v>
      </c>
      <c r="Q1543" s="11" t="s">
        <v>8336</v>
      </c>
      <c r="R1543" s="11" t="s">
        <v>8341</v>
      </c>
      <c r="S1543" s="14">
        <f t="shared" si="74"/>
        <v>41974.712245370371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72"/>
        <v>4</v>
      </c>
      <c r="P1544">
        <f t="shared" si="73"/>
        <v>20</v>
      </c>
      <c r="Q1544" s="11" t="s">
        <v>8336</v>
      </c>
      <c r="R1544" s="11" t="s">
        <v>8341</v>
      </c>
      <c r="S1544" s="14">
        <f t="shared" si="74"/>
        <v>42170.996527777781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72"/>
        <v>0</v>
      </c>
      <c r="P1545">
        <f t="shared" si="73"/>
        <v>10</v>
      </c>
      <c r="Q1545" s="11" t="s">
        <v>8336</v>
      </c>
      <c r="R1545" s="11" t="s">
        <v>8341</v>
      </c>
      <c r="S1545" s="14">
        <f t="shared" si="74"/>
        <v>41935.509652777779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72"/>
        <v>0</v>
      </c>
      <c r="P1546" t="e">
        <f t="shared" si="73"/>
        <v>#DIV/0!</v>
      </c>
      <c r="Q1546" s="11" t="s">
        <v>8336</v>
      </c>
      <c r="R1546" s="11" t="s">
        <v>8341</v>
      </c>
      <c r="S1546" s="14">
        <f t="shared" si="74"/>
        <v>42053.051203703704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72"/>
        <v>0</v>
      </c>
      <c r="P1547">
        <f t="shared" si="73"/>
        <v>1</v>
      </c>
      <c r="Q1547" s="11" t="s">
        <v>8336</v>
      </c>
      <c r="R1547" s="11" t="s">
        <v>8341</v>
      </c>
      <c r="S1547" s="14">
        <f t="shared" si="74"/>
        <v>42031.884652777779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72"/>
        <v>29</v>
      </c>
      <c r="P1548">
        <f t="shared" si="73"/>
        <v>26.27</v>
      </c>
      <c r="Q1548" s="11" t="s">
        <v>8336</v>
      </c>
      <c r="R1548" s="11" t="s">
        <v>8341</v>
      </c>
      <c r="S1548" s="14">
        <f t="shared" si="74"/>
        <v>41839.212951388887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72"/>
        <v>0</v>
      </c>
      <c r="P1549" t="e">
        <f t="shared" si="73"/>
        <v>#DIV/0!</v>
      </c>
      <c r="Q1549" s="11" t="s">
        <v>8336</v>
      </c>
      <c r="R1549" s="11" t="s">
        <v>8341</v>
      </c>
      <c r="S1549" s="14">
        <f t="shared" si="74"/>
        <v>42782.426875000005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72"/>
        <v>9</v>
      </c>
      <c r="P1550">
        <f t="shared" si="73"/>
        <v>60</v>
      </c>
      <c r="Q1550" s="11" t="s">
        <v>8336</v>
      </c>
      <c r="R1550" s="11" t="s">
        <v>8341</v>
      </c>
      <c r="S1550" s="14">
        <f t="shared" si="74"/>
        <v>42286.88217592593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72"/>
        <v>34</v>
      </c>
      <c r="P1551">
        <f t="shared" si="73"/>
        <v>28.33</v>
      </c>
      <c r="Q1551" s="11" t="s">
        <v>8336</v>
      </c>
      <c r="R1551" s="11" t="s">
        <v>8341</v>
      </c>
      <c r="S1551" s="14">
        <f t="shared" si="74"/>
        <v>42281.136099537034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72"/>
        <v>13</v>
      </c>
      <c r="P1552">
        <f t="shared" si="73"/>
        <v>14.43</v>
      </c>
      <c r="Q1552" s="11" t="s">
        <v>8336</v>
      </c>
      <c r="R1552" s="11" t="s">
        <v>8341</v>
      </c>
      <c r="S1552" s="14">
        <f t="shared" si="74"/>
        <v>42472.449467592596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72"/>
        <v>0</v>
      </c>
      <c r="P1553" t="e">
        <f t="shared" si="73"/>
        <v>#DIV/0!</v>
      </c>
      <c r="Q1553" s="11" t="s">
        <v>8336</v>
      </c>
      <c r="R1553" s="11" t="s">
        <v>8341</v>
      </c>
      <c r="S1553" s="14">
        <f t="shared" si="74"/>
        <v>42121.824525462958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72"/>
        <v>49</v>
      </c>
      <c r="P1554">
        <f t="shared" si="73"/>
        <v>132.19</v>
      </c>
      <c r="Q1554" s="11" t="s">
        <v>8336</v>
      </c>
      <c r="R1554" s="11" t="s">
        <v>8341</v>
      </c>
      <c r="S1554" s="14">
        <f t="shared" si="74"/>
        <v>41892.688750000001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72"/>
        <v>0</v>
      </c>
      <c r="P1555" t="e">
        <f t="shared" si="73"/>
        <v>#DIV/0!</v>
      </c>
      <c r="Q1555" s="11" t="s">
        <v>8336</v>
      </c>
      <c r="R1555" s="11" t="s">
        <v>8341</v>
      </c>
      <c r="S1555" s="14">
        <f t="shared" si="74"/>
        <v>42219.282951388886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72"/>
        <v>0</v>
      </c>
      <c r="P1556" t="e">
        <f t="shared" si="73"/>
        <v>#DIV/0!</v>
      </c>
      <c r="Q1556" s="11" t="s">
        <v>8336</v>
      </c>
      <c r="R1556" s="11" t="s">
        <v>8341</v>
      </c>
      <c r="S1556" s="14">
        <f t="shared" si="74"/>
        <v>42188.252199074079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72"/>
        <v>0</v>
      </c>
      <c r="P1557" t="e">
        <f t="shared" si="73"/>
        <v>#DIV/0!</v>
      </c>
      <c r="Q1557" s="11" t="s">
        <v>8336</v>
      </c>
      <c r="R1557" s="11" t="s">
        <v>8341</v>
      </c>
      <c r="S1557" s="14">
        <f t="shared" si="74"/>
        <v>42241.613796296297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72"/>
        <v>45</v>
      </c>
      <c r="P1558">
        <f t="shared" si="73"/>
        <v>56.42</v>
      </c>
      <c r="Q1558" s="11" t="s">
        <v>8336</v>
      </c>
      <c r="R1558" s="11" t="s">
        <v>8341</v>
      </c>
      <c r="S1558" s="14">
        <f t="shared" si="74"/>
        <v>42525.153055555551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72"/>
        <v>4</v>
      </c>
      <c r="P1559">
        <f t="shared" si="73"/>
        <v>100</v>
      </c>
      <c r="Q1559" s="11" t="s">
        <v>8336</v>
      </c>
      <c r="R1559" s="11" t="s">
        <v>8341</v>
      </c>
      <c r="S1559" s="14">
        <f t="shared" si="74"/>
        <v>41871.65315972222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72"/>
        <v>5</v>
      </c>
      <c r="P1560">
        <f t="shared" si="73"/>
        <v>11.67</v>
      </c>
      <c r="Q1560" s="11" t="s">
        <v>8336</v>
      </c>
      <c r="R1560" s="11" t="s">
        <v>8341</v>
      </c>
      <c r="S1560" s="14">
        <f t="shared" si="74"/>
        <v>42185.397673611107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72"/>
        <v>0</v>
      </c>
      <c r="P1561">
        <f t="shared" si="73"/>
        <v>50</v>
      </c>
      <c r="Q1561" s="11" t="s">
        <v>8336</v>
      </c>
      <c r="R1561" s="11" t="s">
        <v>8341</v>
      </c>
      <c r="S1561" s="14">
        <f t="shared" si="74"/>
        <v>42108.05322916666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72"/>
        <v>4</v>
      </c>
      <c r="P1562">
        <f t="shared" si="73"/>
        <v>23.5</v>
      </c>
      <c r="Q1562" s="11" t="s">
        <v>8336</v>
      </c>
      <c r="R1562" s="11" t="s">
        <v>8341</v>
      </c>
      <c r="S1562" s="14">
        <f t="shared" si="74"/>
        <v>41936.020752314813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72"/>
        <v>1</v>
      </c>
      <c r="P1563">
        <f t="shared" si="73"/>
        <v>67</v>
      </c>
      <c r="Q1563" s="11" t="s">
        <v>8320</v>
      </c>
      <c r="R1563" s="11" t="s">
        <v>8342</v>
      </c>
      <c r="S1563" s="14">
        <f t="shared" si="74"/>
        <v>41555.041701388887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72"/>
        <v>0</v>
      </c>
      <c r="P1564" t="e">
        <f t="shared" si="73"/>
        <v>#DIV/0!</v>
      </c>
      <c r="Q1564" s="11" t="s">
        <v>8320</v>
      </c>
      <c r="R1564" s="11" t="s">
        <v>8342</v>
      </c>
      <c r="S1564" s="14">
        <f t="shared" si="74"/>
        <v>40079.566157407404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72"/>
        <v>1</v>
      </c>
      <c r="P1565">
        <f t="shared" si="73"/>
        <v>42.5</v>
      </c>
      <c r="Q1565" s="11" t="s">
        <v>8320</v>
      </c>
      <c r="R1565" s="11" t="s">
        <v>8342</v>
      </c>
      <c r="S1565" s="14">
        <f t="shared" si="74"/>
        <v>41652.742488425924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72"/>
        <v>0</v>
      </c>
      <c r="P1566">
        <f t="shared" si="73"/>
        <v>10</v>
      </c>
      <c r="Q1566" s="11" t="s">
        <v>8320</v>
      </c>
      <c r="R1566" s="11" t="s">
        <v>8342</v>
      </c>
      <c r="S1566" s="14">
        <f t="shared" si="74"/>
        <v>42121.367002314815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72"/>
        <v>3</v>
      </c>
      <c r="P1567">
        <f t="shared" si="73"/>
        <v>100</v>
      </c>
      <c r="Q1567" s="11" t="s">
        <v>8320</v>
      </c>
      <c r="R1567" s="11" t="s">
        <v>8342</v>
      </c>
      <c r="S1567" s="14">
        <f t="shared" si="74"/>
        <v>40672.729872685188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72"/>
        <v>21</v>
      </c>
      <c r="P1568">
        <f t="shared" si="73"/>
        <v>108.05</v>
      </c>
      <c r="Q1568" s="11" t="s">
        <v>8320</v>
      </c>
      <c r="R1568" s="11" t="s">
        <v>8342</v>
      </c>
      <c r="S1568" s="14">
        <f t="shared" si="74"/>
        <v>42549.916712962964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72"/>
        <v>4</v>
      </c>
      <c r="P1569">
        <f t="shared" si="73"/>
        <v>26.92</v>
      </c>
      <c r="Q1569" s="11" t="s">
        <v>8320</v>
      </c>
      <c r="R1569" s="11" t="s">
        <v>8342</v>
      </c>
      <c r="S1569" s="14">
        <f t="shared" si="74"/>
        <v>41671.936863425923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72"/>
        <v>14</v>
      </c>
      <c r="P1570">
        <f t="shared" si="73"/>
        <v>155</v>
      </c>
      <c r="Q1570" s="11" t="s">
        <v>8320</v>
      </c>
      <c r="R1570" s="11" t="s">
        <v>8342</v>
      </c>
      <c r="S1570" s="14">
        <f t="shared" si="74"/>
        <v>41962.062326388885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72"/>
        <v>0</v>
      </c>
      <c r="P1571" t="e">
        <f t="shared" si="73"/>
        <v>#DIV/0!</v>
      </c>
      <c r="Q1571" s="11" t="s">
        <v>8320</v>
      </c>
      <c r="R1571" s="11" t="s">
        <v>8342</v>
      </c>
      <c r="S1571" s="14">
        <f t="shared" si="74"/>
        <v>41389.679560185185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72"/>
        <v>41</v>
      </c>
      <c r="P1572">
        <f t="shared" si="73"/>
        <v>47.77</v>
      </c>
      <c r="Q1572" s="11" t="s">
        <v>8320</v>
      </c>
      <c r="R1572" s="11" t="s">
        <v>8342</v>
      </c>
      <c r="S1572" s="14">
        <f t="shared" si="74"/>
        <v>42438.813449074078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72"/>
        <v>1</v>
      </c>
      <c r="P1573">
        <f t="shared" si="73"/>
        <v>20</v>
      </c>
      <c r="Q1573" s="11" t="s">
        <v>8320</v>
      </c>
      <c r="R1573" s="11" t="s">
        <v>8342</v>
      </c>
      <c r="S1573" s="14">
        <f t="shared" si="74"/>
        <v>42144.769479166673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72"/>
        <v>5</v>
      </c>
      <c r="P1574">
        <f t="shared" si="73"/>
        <v>41.67</v>
      </c>
      <c r="Q1574" s="11" t="s">
        <v>8320</v>
      </c>
      <c r="R1574" s="11" t="s">
        <v>8342</v>
      </c>
      <c r="S1574" s="14">
        <f t="shared" si="74"/>
        <v>42404.033090277779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72"/>
        <v>2</v>
      </c>
      <c r="P1575">
        <f t="shared" si="73"/>
        <v>74.33</v>
      </c>
      <c r="Q1575" s="11" t="s">
        <v>8320</v>
      </c>
      <c r="R1575" s="11" t="s">
        <v>8342</v>
      </c>
      <c r="S1575" s="14">
        <f t="shared" si="74"/>
        <v>42786.000023148154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72"/>
        <v>5</v>
      </c>
      <c r="P1576">
        <f t="shared" si="73"/>
        <v>84.33</v>
      </c>
      <c r="Q1576" s="11" t="s">
        <v>8320</v>
      </c>
      <c r="R1576" s="11" t="s">
        <v>8342</v>
      </c>
      <c r="S1576" s="14">
        <f t="shared" si="74"/>
        <v>42017.927418981482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72"/>
        <v>23</v>
      </c>
      <c r="P1577">
        <f t="shared" si="73"/>
        <v>65.459999999999994</v>
      </c>
      <c r="Q1577" s="11" t="s">
        <v>8320</v>
      </c>
      <c r="R1577" s="11" t="s">
        <v>8342</v>
      </c>
      <c r="S1577" s="14">
        <f t="shared" si="74"/>
        <v>41799.524259259262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72"/>
        <v>13</v>
      </c>
      <c r="P1578">
        <f t="shared" si="73"/>
        <v>65</v>
      </c>
      <c r="Q1578" s="11" t="s">
        <v>8320</v>
      </c>
      <c r="R1578" s="11" t="s">
        <v>8342</v>
      </c>
      <c r="S1578" s="14">
        <f t="shared" si="74"/>
        <v>42140.879259259258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72"/>
        <v>1</v>
      </c>
      <c r="P1579">
        <f t="shared" si="73"/>
        <v>27.5</v>
      </c>
      <c r="Q1579" s="11" t="s">
        <v>8320</v>
      </c>
      <c r="R1579" s="11" t="s">
        <v>8342</v>
      </c>
      <c r="S1579" s="14">
        <f t="shared" si="74"/>
        <v>41054.847777777781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72"/>
        <v>11</v>
      </c>
      <c r="P1580">
        <f t="shared" si="73"/>
        <v>51.25</v>
      </c>
      <c r="Q1580" s="11" t="s">
        <v>8320</v>
      </c>
      <c r="R1580" s="11" t="s">
        <v>8342</v>
      </c>
      <c r="S1580" s="14">
        <f t="shared" si="74"/>
        <v>40399.065868055557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72"/>
        <v>1</v>
      </c>
      <c r="P1581">
        <f t="shared" si="73"/>
        <v>14</v>
      </c>
      <c r="Q1581" s="11" t="s">
        <v>8320</v>
      </c>
      <c r="R1581" s="11" t="s">
        <v>8342</v>
      </c>
      <c r="S1581" s="14">
        <f t="shared" si="74"/>
        <v>41481.996423611112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72"/>
        <v>0</v>
      </c>
      <c r="P1582" t="e">
        <f t="shared" si="73"/>
        <v>#DIV/0!</v>
      </c>
      <c r="Q1582" s="11" t="s">
        <v>8320</v>
      </c>
      <c r="R1582" s="11" t="s">
        <v>8342</v>
      </c>
      <c r="S1582" s="14">
        <f t="shared" si="74"/>
        <v>40990.050069444449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72"/>
        <v>1</v>
      </c>
      <c r="P1583">
        <f t="shared" si="73"/>
        <v>5</v>
      </c>
      <c r="Q1583" s="11" t="s">
        <v>8336</v>
      </c>
      <c r="R1583" s="11" t="s">
        <v>8343</v>
      </c>
      <c r="S1583" s="14">
        <f t="shared" si="74"/>
        <v>42325.448958333334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72"/>
        <v>9</v>
      </c>
      <c r="P1584">
        <f t="shared" si="73"/>
        <v>31</v>
      </c>
      <c r="Q1584" s="11" t="s">
        <v>8336</v>
      </c>
      <c r="R1584" s="11" t="s">
        <v>8343</v>
      </c>
      <c r="S1584" s="14">
        <f t="shared" si="74"/>
        <v>42246.789965277778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72"/>
        <v>0</v>
      </c>
      <c r="P1585">
        <f t="shared" si="73"/>
        <v>15</v>
      </c>
      <c r="Q1585" s="11" t="s">
        <v>8336</v>
      </c>
      <c r="R1585" s="11" t="s">
        <v>8343</v>
      </c>
      <c r="S1585" s="14">
        <f t="shared" si="74"/>
        <v>41877.904988425929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72"/>
        <v>0</v>
      </c>
      <c r="P1586" t="e">
        <f t="shared" si="73"/>
        <v>#DIV/0!</v>
      </c>
      <c r="Q1586" s="11" t="s">
        <v>8336</v>
      </c>
      <c r="R1586" s="11" t="s">
        <v>8343</v>
      </c>
      <c r="S1586" s="14">
        <f t="shared" si="74"/>
        <v>41779.649317129632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72"/>
        <v>79</v>
      </c>
      <c r="P1587">
        <f t="shared" si="73"/>
        <v>131.66999999999999</v>
      </c>
      <c r="Q1587" s="11" t="s">
        <v>8336</v>
      </c>
      <c r="R1587" s="11" t="s">
        <v>8343</v>
      </c>
      <c r="S1587" s="14">
        <f t="shared" si="74"/>
        <v>42707.895462962959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72"/>
        <v>0</v>
      </c>
      <c r="P1588" t="e">
        <f t="shared" si="73"/>
        <v>#DIV/0!</v>
      </c>
      <c r="Q1588" s="11" t="s">
        <v>8336</v>
      </c>
      <c r="R1588" s="11" t="s">
        <v>8343</v>
      </c>
      <c r="S1588" s="14">
        <f t="shared" si="74"/>
        <v>42069.104421296302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72"/>
        <v>0</v>
      </c>
      <c r="P1589">
        <f t="shared" si="73"/>
        <v>1</v>
      </c>
      <c r="Q1589" s="11" t="s">
        <v>8336</v>
      </c>
      <c r="R1589" s="11" t="s">
        <v>8343</v>
      </c>
      <c r="S1589" s="14">
        <f t="shared" si="74"/>
        <v>41956.950983796298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72"/>
        <v>0</v>
      </c>
      <c r="P1590" t="e">
        <f t="shared" si="73"/>
        <v>#DIV/0!</v>
      </c>
      <c r="Q1590" s="11" t="s">
        <v>8336</v>
      </c>
      <c r="R1590" s="11" t="s">
        <v>8343</v>
      </c>
      <c r="S1590" s="14">
        <f t="shared" si="74"/>
        <v>42005.24998842593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72"/>
        <v>0</v>
      </c>
      <c r="P1591" t="e">
        <f t="shared" si="73"/>
        <v>#DIV/0!</v>
      </c>
      <c r="Q1591" s="11" t="s">
        <v>8336</v>
      </c>
      <c r="R1591" s="11" t="s">
        <v>8343</v>
      </c>
      <c r="S1591" s="14">
        <f t="shared" si="74"/>
        <v>42256.984791666662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72"/>
        <v>2</v>
      </c>
      <c r="P1592">
        <f t="shared" si="73"/>
        <v>510</v>
      </c>
      <c r="Q1592" s="11" t="s">
        <v>8336</v>
      </c>
      <c r="R1592" s="11" t="s">
        <v>8343</v>
      </c>
      <c r="S1592" s="14">
        <f t="shared" si="74"/>
        <v>42240.857222222221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72"/>
        <v>29</v>
      </c>
      <c r="P1593">
        <f t="shared" si="73"/>
        <v>44.48</v>
      </c>
      <c r="Q1593" s="11" t="s">
        <v>8336</v>
      </c>
      <c r="R1593" s="11" t="s">
        <v>8343</v>
      </c>
      <c r="S1593" s="14">
        <f t="shared" si="74"/>
        <v>42433.726168981477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72"/>
        <v>0</v>
      </c>
      <c r="P1594" t="e">
        <f t="shared" si="73"/>
        <v>#DIV/0!</v>
      </c>
      <c r="Q1594" s="11" t="s">
        <v>8336</v>
      </c>
      <c r="R1594" s="11" t="s">
        <v>8343</v>
      </c>
      <c r="S1594" s="14">
        <f t="shared" si="74"/>
        <v>42046.072743055556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72"/>
        <v>0</v>
      </c>
      <c r="P1595">
        <f t="shared" si="73"/>
        <v>1</v>
      </c>
      <c r="Q1595" s="11" t="s">
        <v>8336</v>
      </c>
      <c r="R1595" s="11" t="s">
        <v>8343</v>
      </c>
      <c r="S1595" s="14">
        <f t="shared" si="74"/>
        <v>42033.845543981486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72"/>
        <v>21</v>
      </c>
      <c r="P1596">
        <f t="shared" si="73"/>
        <v>20.5</v>
      </c>
      <c r="Q1596" s="11" t="s">
        <v>8336</v>
      </c>
      <c r="R1596" s="11" t="s">
        <v>8343</v>
      </c>
      <c r="S1596" s="14">
        <f t="shared" si="74"/>
        <v>42445.712754629625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72"/>
        <v>0</v>
      </c>
      <c r="P1597">
        <f t="shared" si="73"/>
        <v>40</v>
      </c>
      <c r="Q1597" s="11" t="s">
        <v>8336</v>
      </c>
      <c r="R1597" s="11" t="s">
        <v>8343</v>
      </c>
      <c r="S1597" s="14">
        <f t="shared" si="74"/>
        <v>41780.050092592595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72"/>
        <v>2</v>
      </c>
      <c r="P1598">
        <f t="shared" si="73"/>
        <v>25</v>
      </c>
      <c r="Q1598" s="11" t="s">
        <v>8336</v>
      </c>
      <c r="R1598" s="11" t="s">
        <v>8343</v>
      </c>
      <c r="S1598" s="14">
        <f t="shared" si="74"/>
        <v>41941.430196759262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72"/>
        <v>0</v>
      </c>
      <c r="P1599" t="e">
        <f t="shared" si="73"/>
        <v>#DIV/0!</v>
      </c>
      <c r="Q1599" s="11" t="s">
        <v>8336</v>
      </c>
      <c r="R1599" s="11" t="s">
        <v>8343</v>
      </c>
      <c r="S1599" s="14">
        <f t="shared" si="74"/>
        <v>42603.354131944448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72"/>
        <v>0</v>
      </c>
      <c r="P1600">
        <f t="shared" si="73"/>
        <v>1</v>
      </c>
      <c r="Q1600" s="11" t="s">
        <v>8336</v>
      </c>
      <c r="R1600" s="11" t="s">
        <v>8343</v>
      </c>
      <c r="S1600" s="14">
        <f t="shared" si="74"/>
        <v>42151.667337962965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72"/>
        <v>0</v>
      </c>
      <c r="P1601" t="e">
        <f t="shared" si="73"/>
        <v>#DIV/0!</v>
      </c>
      <c r="Q1601" s="11" t="s">
        <v>8336</v>
      </c>
      <c r="R1601" s="11" t="s">
        <v>8343</v>
      </c>
      <c r="S1601" s="14">
        <f t="shared" si="74"/>
        <v>42438.53907407407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72"/>
        <v>7</v>
      </c>
      <c r="P1602">
        <f t="shared" si="73"/>
        <v>40.78</v>
      </c>
      <c r="Q1602" s="11" t="s">
        <v>8336</v>
      </c>
      <c r="R1602" s="11" t="s">
        <v>8343</v>
      </c>
      <c r="S1602" s="14">
        <f t="shared" si="74"/>
        <v>41791.057314814818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75">ROUND(E1603/D1603*100,0)</f>
        <v>108</v>
      </c>
      <c r="P1603">
        <f t="shared" ref="P1603:P1666" si="76">ROUND(E1603/L1603,2)</f>
        <v>48.33</v>
      </c>
      <c r="Q1603" s="11" t="s">
        <v>8323</v>
      </c>
      <c r="R1603" s="11" t="s">
        <v>8324</v>
      </c>
      <c r="S1603" s="14">
        <f t="shared" ref="S1603:S1666" si="77">(((J1603/60)/60)/24)+DATE(1970,1,1)</f>
        <v>40638.092974537038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75"/>
        <v>100</v>
      </c>
      <c r="P1604">
        <f t="shared" si="76"/>
        <v>46.95</v>
      </c>
      <c r="Q1604" s="11" t="s">
        <v>8323</v>
      </c>
      <c r="R1604" s="11" t="s">
        <v>8324</v>
      </c>
      <c r="S1604" s="14">
        <f t="shared" si="77"/>
        <v>40788.297650462962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75"/>
        <v>100</v>
      </c>
      <c r="P1605">
        <f t="shared" si="76"/>
        <v>66.69</v>
      </c>
      <c r="Q1605" s="11" t="s">
        <v>8323</v>
      </c>
      <c r="R1605" s="11" t="s">
        <v>8324</v>
      </c>
      <c r="S1605" s="14">
        <f t="shared" si="77"/>
        <v>40876.169664351852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75"/>
        <v>122</v>
      </c>
      <c r="P1606">
        <f t="shared" si="76"/>
        <v>48.84</v>
      </c>
      <c r="Q1606" s="11" t="s">
        <v>8323</v>
      </c>
      <c r="R1606" s="11" t="s">
        <v>8324</v>
      </c>
      <c r="S1606" s="14">
        <f t="shared" si="77"/>
        <v>40945.845312500001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75"/>
        <v>101</v>
      </c>
      <c r="P1607">
        <f t="shared" si="76"/>
        <v>137.31</v>
      </c>
      <c r="Q1607" s="11" t="s">
        <v>8323</v>
      </c>
      <c r="R1607" s="11" t="s">
        <v>8324</v>
      </c>
      <c r="S1607" s="14">
        <f t="shared" si="77"/>
        <v>40747.012881944444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75"/>
        <v>101</v>
      </c>
      <c r="P1608">
        <f t="shared" si="76"/>
        <v>87.83</v>
      </c>
      <c r="Q1608" s="11" t="s">
        <v>8323</v>
      </c>
      <c r="R1608" s="11" t="s">
        <v>8324</v>
      </c>
      <c r="S1608" s="14">
        <f t="shared" si="77"/>
        <v>40536.111550925925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75"/>
        <v>145</v>
      </c>
      <c r="P1609">
        <f t="shared" si="76"/>
        <v>70.790000000000006</v>
      </c>
      <c r="Q1609" s="11" t="s">
        <v>8323</v>
      </c>
      <c r="R1609" s="11" t="s">
        <v>8324</v>
      </c>
      <c r="S1609" s="14">
        <f t="shared" si="77"/>
        <v>41053.80846064815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75"/>
        <v>101</v>
      </c>
      <c r="P1610">
        <f t="shared" si="76"/>
        <v>52.83</v>
      </c>
      <c r="Q1610" s="11" t="s">
        <v>8323</v>
      </c>
      <c r="R1610" s="11" t="s">
        <v>8324</v>
      </c>
      <c r="S1610" s="14">
        <f t="shared" si="77"/>
        <v>41607.83085648148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75"/>
        <v>118</v>
      </c>
      <c r="P1611">
        <f t="shared" si="76"/>
        <v>443.75</v>
      </c>
      <c r="Q1611" s="11" t="s">
        <v>8323</v>
      </c>
      <c r="R1611" s="11" t="s">
        <v>8324</v>
      </c>
      <c r="S1611" s="14">
        <f t="shared" si="77"/>
        <v>40796.001261574071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75"/>
        <v>272</v>
      </c>
      <c r="P1612">
        <f t="shared" si="76"/>
        <v>48.54</v>
      </c>
      <c r="Q1612" s="11" t="s">
        <v>8323</v>
      </c>
      <c r="R1612" s="11" t="s">
        <v>8324</v>
      </c>
      <c r="S1612" s="14">
        <f t="shared" si="77"/>
        <v>41228.924884259257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75"/>
        <v>125</v>
      </c>
      <c r="P1613">
        <f t="shared" si="76"/>
        <v>37.07</v>
      </c>
      <c r="Q1613" s="11" t="s">
        <v>8323</v>
      </c>
      <c r="R1613" s="11" t="s">
        <v>8324</v>
      </c>
      <c r="S1613" s="14">
        <f t="shared" si="77"/>
        <v>41409.00037037037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75"/>
        <v>110</v>
      </c>
      <c r="P1614">
        <f t="shared" si="76"/>
        <v>50</v>
      </c>
      <c r="Q1614" s="11" t="s">
        <v>8323</v>
      </c>
      <c r="R1614" s="11" t="s">
        <v>8324</v>
      </c>
      <c r="S1614" s="14">
        <f t="shared" si="77"/>
        <v>41246.874814814815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75"/>
        <v>102</v>
      </c>
      <c r="P1615">
        <f t="shared" si="76"/>
        <v>39.04</v>
      </c>
      <c r="Q1615" s="11" t="s">
        <v>8323</v>
      </c>
      <c r="R1615" s="11" t="s">
        <v>8324</v>
      </c>
      <c r="S1615" s="14">
        <f t="shared" si="77"/>
        <v>41082.069467592592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75"/>
        <v>103</v>
      </c>
      <c r="P1616">
        <f t="shared" si="76"/>
        <v>66.69</v>
      </c>
      <c r="Q1616" s="11" t="s">
        <v>8323</v>
      </c>
      <c r="R1616" s="11" t="s">
        <v>8324</v>
      </c>
      <c r="S1616" s="14">
        <f t="shared" si="77"/>
        <v>41794.981122685182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75"/>
        <v>114</v>
      </c>
      <c r="P1617">
        <f t="shared" si="76"/>
        <v>67.13</v>
      </c>
      <c r="Q1617" s="11" t="s">
        <v>8323</v>
      </c>
      <c r="R1617" s="11" t="s">
        <v>8324</v>
      </c>
      <c r="S1617" s="14">
        <f t="shared" si="77"/>
        <v>40845.050879629627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75"/>
        <v>104</v>
      </c>
      <c r="P1618">
        <f t="shared" si="76"/>
        <v>66.37</v>
      </c>
      <c r="Q1618" s="11" t="s">
        <v>8323</v>
      </c>
      <c r="R1618" s="11" t="s">
        <v>8324</v>
      </c>
      <c r="S1618" s="14">
        <f t="shared" si="77"/>
        <v>41194.715520833335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75"/>
        <v>146</v>
      </c>
      <c r="P1619">
        <f t="shared" si="76"/>
        <v>64.62</v>
      </c>
      <c r="Q1619" s="11" t="s">
        <v>8323</v>
      </c>
      <c r="R1619" s="11" t="s">
        <v>8324</v>
      </c>
      <c r="S1619" s="14">
        <f t="shared" si="77"/>
        <v>41546.664212962962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75"/>
        <v>105</v>
      </c>
      <c r="P1620">
        <f t="shared" si="76"/>
        <v>58.37</v>
      </c>
      <c r="Q1620" s="11" t="s">
        <v>8323</v>
      </c>
      <c r="R1620" s="11" t="s">
        <v>8324</v>
      </c>
      <c r="S1620" s="14">
        <f t="shared" si="77"/>
        <v>41301.654340277775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75"/>
        <v>133</v>
      </c>
      <c r="P1621">
        <f t="shared" si="76"/>
        <v>86.96</v>
      </c>
      <c r="Q1621" s="11" t="s">
        <v>8323</v>
      </c>
      <c r="R1621" s="11" t="s">
        <v>8324</v>
      </c>
      <c r="S1621" s="14">
        <f t="shared" si="77"/>
        <v>41876.18618055556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75"/>
        <v>113</v>
      </c>
      <c r="P1622">
        <f t="shared" si="76"/>
        <v>66.47</v>
      </c>
      <c r="Q1622" s="11" t="s">
        <v>8323</v>
      </c>
      <c r="R1622" s="11" t="s">
        <v>8324</v>
      </c>
      <c r="S1622" s="14">
        <f t="shared" si="77"/>
        <v>41321.339583333334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75"/>
        <v>121</v>
      </c>
      <c r="P1623">
        <f t="shared" si="76"/>
        <v>163.78</v>
      </c>
      <c r="Q1623" s="11" t="s">
        <v>8323</v>
      </c>
      <c r="R1623" s="11" t="s">
        <v>8324</v>
      </c>
      <c r="S1623" s="14">
        <f t="shared" si="77"/>
        <v>41003.60665509259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75"/>
        <v>102</v>
      </c>
      <c r="P1624">
        <f t="shared" si="76"/>
        <v>107.98</v>
      </c>
      <c r="Q1624" s="11" t="s">
        <v>8323</v>
      </c>
      <c r="R1624" s="11" t="s">
        <v>8324</v>
      </c>
      <c r="S1624" s="14">
        <f t="shared" si="77"/>
        <v>41950.29483796296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75"/>
        <v>101</v>
      </c>
      <c r="P1625">
        <f t="shared" si="76"/>
        <v>42.11</v>
      </c>
      <c r="Q1625" s="11" t="s">
        <v>8323</v>
      </c>
      <c r="R1625" s="11" t="s">
        <v>8324</v>
      </c>
      <c r="S1625" s="14">
        <f t="shared" si="77"/>
        <v>41453.688530092593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75"/>
        <v>118</v>
      </c>
      <c r="P1626">
        <f t="shared" si="76"/>
        <v>47.2</v>
      </c>
      <c r="Q1626" s="11" t="s">
        <v>8323</v>
      </c>
      <c r="R1626" s="11" t="s">
        <v>8324</v>
      </c>
      <c r="S1626" s="14">
        <f t="shared" si="77"/>
        <v>41243.367303240739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75"/>
        <v>155</v>
      </c>
      <c r="P1627">
        <f t="shared" si="76"/>
        <v>112.02</v>
      </c>
      <c r="Q1627" s="11" t="s">
        <v>8323</v>
      </c>
      <c r="R1627" s="11" t="s">
        <v>8324</v>
      </c>
      <c r="S1627" s="14">
        <f t="shared" si="77"/>
        <v>41135.699687500004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75"/>
        <v>101</v>
      </c>
      <c r="P1628">
        <f t="shared" si="76"/>
        <v>74.95</v>
      </c>
      <c r="Q1628" s="11" t="s">
        <v>8323</v>
      </c>
      <c r="R1628" s="11" t="s">
        <v>8324</v>
      </c>
      <c r="S1628" s="14">
        <f t="shared" si="77"/>
        <v>41579.847997685189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75"/>
        <v>117</v>
      </c>
      <c r="P1629">
        <f t="shared" si="76"/>
        <v>61.58</v>
      </c>
      <c r="Q1629" s="11" t="s">
        <v>8323</v>
      </c>
      <c r="R1629" s="11" t="s">
        <v>8324</v>
      </c>
      <c r="S1629" s="14">
        <f t="shared" si="77"/>
        <v>41205.707048611112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75"/>
        <v>101</v>
      </c>
      <c r="P1630">
        <f t="shared" si="76"/>
        <v>45.88</v>
      </c>
      <c r="Q1630" s="11" t="s">
        <v>8323</v>
      </c>
      <c r="R1630" s="11" t="s">
        <v>8324</v>
      </c>
      <c r="S1630" s="14">
        <f t="shared" si="77"/>
        <v>41774.737060185187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75"/>
        <v>104</v>
      </c>
      <c r="P1631">
        <f t="shared" si="76"/>
        <v>75.849999999999994</v>
      </c>
      <c r="Q1631" s="11" t="s">
        <v>8323</v>
      </c>
      <c r="R1631" s="11" t="s">
        <v>8324</v>
      </c>
      <c r="S1631" s="14">
        <f t="shared" si="77"/>
        <v>41645.867280092592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75"/>
        <v>265</v>
      </c>
      <c r="P1632">
        <f t="shared" si="76"/>
        <v>84.21</v>
      </c>
      <c r="Q1632" s="11" t="s">
        <v>8323</v>
      </c>
      <c r="R1632" s="11" t="s">
        <v>8324</v>
      </c>
      <c r="S1632" s="14">
        <f t="shared" si="77"/>
        <v>40939.837673611109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75"/>
        <v>156</v>
      </c>
      <c r="P1633">
        <f t="shared" si="76"/>
        <v>117.23</v>
      </c>
      <c r="Q1633" s="11" t="s">
        <v>8323</v>
      </c>
      <c r="R1633" s="11" t="s">
        <v>8324</v>
      </c>
      <c r="S1633" s="14">
        <f t="shared" si="77"/>
        <v>41164.859502314815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75"/>
        <v>102</v>
      </c>
      <c r="P1634">
        <f t="shared" si="76"/>
        <v>86.49</v>
      </c>
      <c r="Q1634" s="11" t="s">
        <v>8323</v>
      </c>
      <c r="R1634" s="11" t="s">
        <v>8324</v>
      </c>
      <c r="S1634" s="14">
        <f t="shared" si="77"/>
        <v>40750.340902777774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75"/>
        <v>100</v>
      </c>
      <c r="P1635">
        <f t="shared" si="76"/>
        <v>172.41</v>
      </c>
      <c r="Q1635" s="11" t="s">
        <v>8323</v>
      </c>
      <c r="R1635" s="11" t="s">
        <v>8324</v>
      </c>
      <c r="S1635" s="14">
        <f t="shared" si="77"/>
        <v>40896.883750000001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75"/>
        <v>101</v>
      </c>
      <c r="P1636">
        <f t="shared" si="76"/>
        <v>62.81</v>
      </c>
      <c r="Q1636" s="11" t="s">
        <v>8323</v>
      </c>
      <c r="R1636" s="11" t="s">
        <v>8324</v>
      </c>
      <c r="S1636" s="14">
        <f t="shared" si="77"/>
        <v>40658.189826388887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75"/>
        <v>125</v>
      </c>
      <c r="P1637">
        <f t="shared" si="76"/>
        <v>67.73</v>
      </c>
      <c r="Q1637" s="11" t="s">
        <v>8323</v>
      </c>
      <c r="R1637" s="11" t="s">
        <v>8324</v>
      </c>
      <c r="S1637" s="14">
        <f t="shared" si="77"/>
        <v>42502.868761574078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75"/>
        <v>104</v>
      </c>
      <c r="P1638">
        <f t="shared" si="76"/>
        <v>53.56</v>
      </c>
      <c r="Q1638" s="11" t="s">
        <v>8323</v>
      </c>
      <c r="R1638" s="11" t="s">
        <v>8324</v>
      </c>
      <c r="S1638" s="14">
        <f t="shared" si="77"/>
        <v>40663.08666666667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75"/>
        <v>104</v>
      </c>
      <c r="P1639">
        <f t="shared" si="76"/>
        <v>34.6</v>
      </c>
      <c r="Q1639" s="11" t="s">
        <v>8323</v>
      </c>
      <c r="R1639" s="11" t="s">
        <v>8324</v>
      </c>
      <c r="S1639" s="14">
        <f t="shared" si="77"/>
        <v>40122.751620370371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75"/>
        <v>105</v>
      </c>
      <c r="P1640">
        <f t="shared" si="76"/>
        <v>38.89</v>
      </c>
      <c r="Q1640" s="11" t="s">
        <v>8323</v>
      </c>
      <c r="R1640" s="11" t="s">
        <v>8324</v>
      </c>
      <c r="S1640" s="14">
        <f t="shared" si="77"/>
        <v>41288.68712962963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75"/>
        <v>100</v>
      </c>
      <c r="P1641">
        <f t="shared" si="76"/>
        <v>94.74</v>
      </c>
      <c r="Q1641" s="11" t="s">
        <v>8323</v>
      </c>
      <c r="R1641" s="11" t="s">
        <v>8324</v>
      </c>
      <c r="S1641" s="14">
        <f t="shared" si="77"/>
        <v>40941.652372685188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75"/>
        <v>170</v>
      </c>
      <c r="P1642">
        <f t="shared" si="76"/>
        <v>39.97</v>
      </c>
      <c r="Q1642" s="11" t="s">
        <v>8323</v>
      </c>
      <c r="R1642" s="11" t="s">
        <v>8324</v>
      </c>
      <c r="S1642" s="14">
        <f t="shared" si="77"/>
        <v>40379.23096064815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75"/>
        <v>101</v>
      </c>
      <c r="P1643">
        <f t="shared" si="76"/>
        <v>97.5</v>
      </c>
      <c r="Q1643" s="11" t="s">
        <v>8323</v>
      </c>
      <c r="R1643" s="11" t="s">
        <v>8344</v>
      </c>
      <c r="S1643" s="14">
        <f t="shared" si="77"/>
        <v>41962.596574074079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75"/>
        <v>100</v>
      </c>
      <c r="P1644">
        <f t="shared" si="76"/>
        <v>42.86</v>
      </c>
      <c r="Q1644" s="11" t="s">
        <v>8323</v>
      </c>
      <c r="R1644" s="11" t="s">
        <v>8344</v>
      </c>
      <c r="S1644" s="14">
        <f t="shared" si="77"/>
        <v>40688.024618055555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75"/>
        <v>125</v>
      </c>
      <c r="P1645">
        <f t="shared" si="76"/>
        <v>168.51</v>
      </c>
      <c r="Q1645" s="11" t="s">
        <v>8323</v>
      </c>
      <c r="R1645" s="11" t="s">
        <v>8344</v>
      </c>
      <c r="S1645" s="14">
        <f t="shared" si="77"/>
        <v>41146.824212962965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75"/>
        <v>110</v>
      </c>
      <c r="P1646">
        <f t="shared" si="76"/>
        <v>85.55</v>
      </c>
      <c r="Q1646" s="11" t="s">
        <v>8323</v>
      </c>
      <c r="R1646" s="11" t="s">
        <v>8344</v>
      </c>
      <c r="S1646" s="14">
        <f t="shared" si="77"/>
        <v>41175.05972222222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75"/>
        <v>111</v>
      </c>
      <c r="P1647">
        <f t="shared" si="76"/>
        <v>554</v>
      </c>
      <c r="Q1647" s="11" t="s">
        <v>8323</v>
      </c>
      <c r="R1647" s="11" t="s">
        <v>8344</v>
      </c>
      <c r="S1647" s="14">
        <f t="shared" si="77"/>
        <v>41521.617361111108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75"/>
        <v>110</v>
      </c>
      <c r="P1648">
        <f t="shared" si="76"/>
        <v>26.55</v>
      </c>
      <c r="Q1648" s="11" t="s">
        <v>8323</v>
      </c>
      <c r="R1648" s="11" t="s">
        <v>8344</v>
      </c>
      <c r="S1648" s="14">
        <f t="shared" si="77"/>
        <v>41833.450266203705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75"/>
        <v>105</v>
      </c>
      <c r="P1649">
        <f t="shared" si="76"/>
        <v>113.83</v>
      </c>
      <c r="Q1649" s="11" t="s">
        <v>8323</v>
      </c>
      <c r="R1649" s="11" t="s">
        <v>8344</v>
      </c>
      <c r="S1649" s="14">
        <f t="shared" si="77"/>
        <v>41039.409456018519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75"/>
        <v>125</v>
      </c>
      <c r="P1650">
        <f t="shared" si="76"/>
        <v>32.01</v>
      </c>
      <c r="Q1650" s="11" t="s">
        <v>8323</v>
      </c>
      <c r="R1650" s="11" t="s">
        <v>8344</v>
      </c>
      <c r="S1650" s="14">
        <f t="shared" si="77"/>
        <v>40592.704652777778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75"/>
        <v>101</v>
      </c>
      <c r="P1651">
        <f t="shared" si="76"/>
        <v>47.19</v>
      </c>
      <c r="Q1651" s="11" t="s">
        <v>8323</v>
      </c>
      <c r="R1651" s="11" t="s">
        <v>8344</v>
      </c>
      <c r="S1651" s="14">
        <f t="shared" si="77"/>
        <v>41737.684664351851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75"/>
        <v>142</v>
      </c>
      <c r="P1652">
        <f t="shared" si="76"/>
        <v>88.47</v>
      </c>
      <c r="Q1652" s="11" t="s">
        <v>8323</v>
      </c>
      <c r="R1652" s="11" t="s">
        <v>8344</v>
      </c>
      <c r="S1652" s="14">
        <f t="shared" si="77"/>
        <v>41526.435613425929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75"/>
        <v>101</v>
      </c>
      <c r="P1653">
        <f t="shared" si="76"/>
        <v>100.75</v>
      </c>
      <c r="Q1653" s="11" t="s">
        <v>8323</v>
      </c>
      <c r="R1653" s="11" t="s">
        <v>8344</v>
      </c>
      <c r="S1653" s="14">
        <f t="shared" si="77"/>
        <v>40625.900694444441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75"/>
        <v>101</v>
      </c>
      <c r="P1654">
        <f t="shared" si="76"/>
        <v>64.709999999999994</v>
      </c>
      <c r="Q1654" s="11" t="s">
        <v>8323</v>
      </c>
      <c r="R1654" s="11" t="s">
        <v>8344</v>
      </c>
      <c r="S1654" s="14">
        <f t="shared" si="77"/>
        <v>41572.492974537039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75"/>
        <v>174</v>
      </c>
      <c r="P1655">
        <f t="shared" si="76"/>
        <v>51.85</v>
      </c>
      <c r="Q1655" s="11" t="s">
        <v>8323</v>
      </c>
      <c r="R1655" s="11" t="s">
        <v>8344</v>
      </c>
      <c r="S1655" s="14">
        <f t="shared" si="77"/>
        <v>40626.834444444445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75"/>
        <v>120</v>
      </c>
      <c r="P1656">
        <f t="shared" si="76"/>
        <v>38.79</v>
      </c>
      <c r="Q1656" s="11" t="s">
        <v>8323</v>
      </c>
      <c r="R1656" s="11" t="s">
        <v>8344</v>
      </c>
      <c r="S1656" s="14">
        <f t="shared" si="77"/>
        <v>40987.890740740739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75"/>
        <v>143</v>
      </c>
      <c r="P1657">
        <f t="shared" si="76"/>
        <v>44.65</v>
      </c>
      <c r="Q1657" s="11" t="s">
        <v>8323</v>
      </c>
      <c r="R1657" s="11" t="s">
        <v>8344</v>
      </c>
      <c r="S1657" s="14">
        <f t="shared" si="77"/>
        <v>40974.791898148149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75"/>
        <v>100</v>
      </c>
      <c r="P1658">
        <f t="shared" si="76"/>
        <v>156.77000000000001</v>
      </c>
      <c r="Q1658" s="11" t="s">
        <v>8323</v>
      </c>
      <c r="R1658" s="11" t="s">
        <v>8344</v>
      </c>
      <c r="S1658" s="14">
        <f t="shared" si="77"/>
        <v>41226.928842592592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75"/>
        <v>105</v>
      </c>
      <c r="P1659">
        <f t="shared" si="76"/>
        <v>118.7</v>
      </c>
      <c r="Q1659" s="11" t="s">
        <v>8323</v>
      </c>
      <c r="R1659" s="11" t="s">
        <v>8344</v>
      </c>
      <c r="S1659" s="14">
        <f t="shared" si="77"/>
        <v>41023.782037037039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75"/>
        <v>132</v>
      </c>
      <c r="P1660">
        <f t="shared" si="76"/>
        <v>74.150000000000006</v>
      </c>
      <c r="Q1660" s="11" t="s">
        <v>8323</v>
      </c>
      <c r="R1660" s="11" t="s">
        <v>8344</v>
      </c>
      <c r="S1660" s="14">
        <f t="shared" si="77"/>
        <v>41223.22184027778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75"/>
        <v>113</v>
      </c>
      <c r="P1661">
        <f t="shared" si="76"/>
        <v>12.53</v>
      </c>
      <c r="Q1661" s="11" t="s">
        <v>8323</v>
      </c>
      <c r="R1661" s="11" t="s">
        <v>8344</v>
      </c>
      <c r="S1661" s="14">
        <f t="shared" si="77"/>
        <v>41596.913437499999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75"/>
        <v>1254</v>
      </c>
      <c r="P1662">
        <f t="shared" si="76"/>
        <v>27.86</v>
      </c>
      <c r="Q1662" s="11" t="s">
        <v>8323</v>
      </c>
      <c r="R1662" s="11" t="s">
        <v>8344</v>
      </c>
      <c r="S1662" s="14">
        <f t="shared" si="77"/>
        <v>42459.693865740745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75"/>
        <v>103</v>
      </c>
      <c r="P1663">
        <f t="shared" si="76"/>
        <v>80.180000000000007</v>
      </c>
      <c r="Q1663" s="11" t="s">
        <v>8323</v>
      </c>
      <c r="R1663" s="11" t="s">
        <v>8344</v>
      </c>
      <c r="S1663" s="14">
        <f t="shared" si="77"/>
        <v>42343.998043981483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75"/>
        <v>103</v>
      </c>
      <c r="P1664">
        <f t="shared" si="76"/>
        <v>132.44</v>
      </c>
      <c r="Q1664" s="11" t="s">
        <v>8323</v>
      </c>
      <c r="R1664" s="11" t="s">
        <v>8344</v>
      </c>
      <c r="S1664" s="14">
        <f t="shared" si="77"/>
        <v>40848.198333333334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75"/>
        <v>108</v>
      </c>
      <c r="P1665">
        <f t="shared" si="76"/>
        <v>33.75</v>
      </c>
      <c r="Q1665" s="11" t="s">
        <v>8323</v>
      </c>
      <c r="R1665" s="11" t="s">
        <v>8344</v>
      </c>
      <c r="S1665" s="14">
        <f t="shared" si="77"/>
        <v>42006.02207175926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75"/>
        <v>122</v>
      </c>
      <c r="P1666">
        <f t="shared" si="76"/>
        <v>34.380000000000003</v>
      </c>
      <c r="Q1666" s="11" t="s">
        <v>8323</v>
      </c>
      <c r="R1666" s="11" t="s">
        <v>8344</v>
      </c>
      <c r="S1666" s="14">
        <f t="shared" si="77"/>
        <v>40939.761782407404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78">ROUND(E1667/D1667*100,0)</f>
        <v>119</v>
      </c>
      <c r="P1667">
        <f t="shared" ref="P1667:P1730" si="79">ROUND(E1667/L1667,2)</f>
        <v>44.96</v>
      </c>
      <c r="Q1667" s="11" t="s">
        <v>8323</v>
      </c>
      <c r="R1667" s="11" t="s">
        <v>8344</v>
      </c>
      <c r="S1667" s="14">
        <f t="shared" ref="S1667:S1730" si="80">(((J1667/60)/60)/24)+DATE(1970,1,1)</f>
        <v>40564.649456018517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78"/>
        <v>161</v>
      </c>
      <c r="P1668">
        <f t="shared" si="79"/>
        <v>41.04</v>
      </c>
      <c r="Q1668" s="11" t="s">
        <v>8323</v>
      </c>
      <c r="R1668" s="11" t="s">
        <v>8344</v>
      </c>
      <c r="S1668" s="14">
        <f t="shared" si="80"/>
        <v>41331.253159722226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78"/>
        <v>127</v>
      </c>
      <c r="P1669">
        <f t="shared" si="79"/>
        <v>52.6</v>
      </c>
      <c r="Q1669" s="11" t="s">
        <v>8323</v>
      </c>
      <c r="R1669" s="11" t="s">
        <v>8344</v>
      </c>
      <c r="S1669" s="14">
        <f t="shared" si="80"/>
        <v>41682.0705787037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78"/>
        <v>103</v>
      </c>
      <c r="P1670">
        <f t="shared" si="79"/>
        <v>70.78</v>
      </c>
      <c r="Q1670" s="11" t="s">
        <v>8323</v>
      </c>
      <c r="R1670" s="11" t="s">
        <v>8344</v>
      </c>
      <c r="S1670" s="14">
        <f t="shared" si="80"/>
        <v>40845.14975694444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78"/>
        <v>140</v>
      </c>
      <c r="P1671">
        <f t="shared" si="79"/>
        <v>53.75</v>
      </c>
      <c r="Q1671" s="11" t="s">
        <v>8323</v>
      </c>
      <c r="R1671" s="11" t="s">
        <v>8344</v>
      </c>
      <c r="S1671" s="14">
        <f t="shared" si="80"/>
        <v>42461.885138888887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78"/>
        <v>103</v>
      </c>
      <c r="P1672">
        <f t="shared" si="79"/>
        <v>44.61</v>
      </c>
      <c r="Q1672" s="11" t="s">
        <v>8323</v>
      </c>
      <c r="R1672" s="11" t="s">
        <v>8344</v>
      </c>
      <c r="S1672" s="14">
        <f t="shared" si="80"/>
        <v>40313.930543981485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78"/>
        <v>101</v>
      </c>
      <c r="P1673">
        <f t="shared" si="79"/>
        <v>26.15</v>
      </c>
      <c r="Q1673" s="11" t="s">
        <v>8323</v>
      </c>
      <c r="R1673" s="11" t="s">
        <v>8344</v>
      </c>
      <c r="S1673" s="14">
        <f t="shared" si="80"/>
        <v>42553.54414351852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78"/>
        <v>113</v>
      </c>
      <c r="P1674">
        <f t="shared" si="79"/>
        <v>39.18</v>
      </c>
      <c r="Q1674" s="11" t="s">
        <v>8323</v>
      </c>
      <c r="R1674" s="11" t="s">
        <v>8344</v>
      </c>
      <c r="S1674" s="14">
        <f t="shared" si="80"/>
        <v>41034.656597222223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78"/>
        <v>128</v>
      </c>
      <c r="P1675">
        <f t="shared" si="79"/>
        <v>45.59</v>
      </c>
      <c r="Q1675" s="11" t="s">
        <v>8323</v>
      </c>
      <c r="R1675" s="11" t="s">
        <v>8344</v>
      </c>
      <c r="S1675" s="14">
        <f t="shared" si="80"/>
        <v>42039.878379629634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78"/>
        <v>202</v>
      </c>
      <c r="P1676">
        <f t="shared" si="79"/>
        <v>89.25</v>
      </c>
      <c r="Q1676" s="11" t="s">
        <v>8323</v>
      </c>
      <c r="R1676" s="11" t="s">
        <v>8344</v>
      </c>
      <c r="S1676" s="14">
        <f t="shared" si="80"/>
        <v>42569.605393518519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78"/>
        <v>137</v>
      </c>
      <c r="P1677">
        <f t="shared" si="79"/>
        <v>40.42</v>
      </c>
      <c r="Q1677" s="11" t="s">
        <v>8323</v>
      </c>
      <c r="R1677" s="11" t="s">
        <v>8344</v>
      </c>
      <c r="S1677" s="14">
        <f t="shared" si="80"/>
        <v>40802.733101851853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78"/>
        <v>115</v>
      </c>
      <c r="P1678">
        <f t="shared" si="79"/>
        <v>82.38</v>
      </c>
      <c r="Q1678" s="11" t="s">
        <v>8323</v>
      </c>
      <c r="R1678" s="11" t="s">
        <v>8344</v>
      </c>
      <c r="S1678" s="14">
        <f t="shared" si="80"/>
        <v>40973.72623842593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78"/>
        <v>112</v>
      </c>
      <c r="P1679">
        <f t="shared" si="79"/>
        <v>159.52000000000001</v>
      </c>
      <c r="Q1679" s="11" t="s">
        <v>8323</v>
      </c>
      <c r="R1679" s="11" t="s">
        <v>8344</v>
      </c>
      <c r="S1679" s="14">
        <f t="shared" si="80"/>
        <v>42416.407129629632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78"/>
        <v>118</v>
      </c>
      <c r="P1680">
        <f t="shared" si="79"/>
        <v>36.24</v>
      </c>
      <c r="Q1680" s="11" t="s">
        <v>8323</v>
      </c>
      <c r="R1680" s="11" t="s">
        <v>8344</v>
      </c>
      <c r="S1680" s="14">
        <f t="shared" si="80"/>
        <v>41662.854988425926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78"/>
        <v>175</v>
      </c>
      <c r="P1681">
        <f t="shared" si="79"/>
        <v>62.5</v>
      </c>
      <c r="Q1681" s="11" t="s">
        <v>8323</v>
      </c>
      <c r="R1681" s="11" t="s">
        <v>8344</v>
      </c>
      <c r="S1681" s="14">
        <f t="shared" si="80"/>
        <v>40723.068807870368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78"/>
        <v>118</v>
      </c>
      <c r="P1682">
        <f t="shared" si="79"/>
        <v>47</v>
      </c>
      <c r="Q1682" s="11" t="s">
        <v>8323</v>
      </c>
      <c r="R1682" s="11" t="s">
        <v>8344</v>
      </c>
      <c r="S1682" s="14">
        <f t="shared" si="80"/>
        <v>41802.757719907408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78"/>
        <v>101</v>
      </c>
      <c r="P1683">
        <f t="shared" si="79"/>
        <v>74.58</v>
      </c>
      <c r="Q1683" s="11" t="s">
        <v>8323</v>
      </c>
      <c r="R1683" s="11" t="s">
        <v>8345</v>
      </c>
      <c r="S1683" s="14">
        <f t="shared" si="80"/>
        <v>42774.121342592596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78"/>
        <v>0</v>
      </c>
      <c r="P1684" t="e">
        <f t="shared" si="79"/>
        <v>#DIV/0!</v>
      </c>
      <c r="Q1684" s="11" t="s">
        <v>8323</v>
      </c>
      <c r="R1684" s="11" t="s">
        <v>8345</v>
      </c>
      <c r="S1684" s="14">
        <f t="shared" si="80"/>
        <v>42779.21365740741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78"/>
        <v>22</v>
      </c>
      <c r="P1685">
        <f t="shared" si="79"/>
        <v>76</v>
      </c>
      <c r="Q1685" s="11" t="s">
        <v>8323</v>
      </c>
      <c r="R1685" s="11" t="s">
        <v>8345</v>
      </c>
      <c r="S1685" s="14">
        <f t="shared" si="80"/>
        <v>42808.781689814816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78"/>
        <v>109</v>
      </c>
      <c r="P1686">
        <f t="shared" si="79"/>
        <v>86.44</v>
      </c>
      <c r="Q1686" s="11" t="s">
        <v>8323</v>
      </c>
      <c r="R1686" s="11" t="s">
        <v>8345</v>
      </c>
      <c r="S1686" s="14">
        <f t="shared" si="80"/>
        <v>42783.815289351856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78"/>
        <v>103</v>
      </c>
      <c r="P1687">
        <f t="shared" si="79"/>
        <v>24</v>
      </c>
      <c r="Q1687" s="11" t="s">
        <v>8323</v>
      </c>
      <c r="R1687" s="11" t="s">
        <v>8345</v>
      </c>
      <c r="S1687" s="14">
        <f t="shared" si="80"/>
        <v>42788.2502662037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78"/>
        <v>0</v>
      </c>
      <c r="P1688">
        <f t="shared" si="79"/>
        <v>18</v>
      </c>
      <c r="Q1688" s="11" t="s">
        <v>8323</v>
      </c>
      <c r="R1688" s="11" t="s">
        <v>8345</v>
      </c>
      <c r="S1688" s="14">
        <f t="shared" si="80"/>
        <v>42792.843969907408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78"/>
        <v>31</v>
      </c>
      <c r="P1689">
        <f t="shared" si="79"/>
        <v>80.13</v>
      </c>
      <c r="Q1689" s="11" t="s">
        <v>8323</v>
      </c>
      <c r="R1689" s="11" t="s">
        <v>8345</v>
      </c>
      <c r="S1689" s="14">
        <f t="shared" si="80"/>
        <v>42802.046817129631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78"/>
        <v>44</v>
      </c>
      <c r="P1690">
        <f t="shared" si="79"/>
        <v>253.14</v>
      </c>
      <c r="Q1690" s="11" t="s">
        <v>8323</v>
      </c>
      <c r="R1690" s="11" t="s">
        <v>8345</v>
      </c>
      <c r="S1690" s="14">
        <f t="shared" si="80"/>
        <v>42804.534652777773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78"/>
        <v>100</v>
      </c>
      <c r="P1691">
        <f t="shared" si="79"/>
        <v>171.43</v>
      </c>
      <c r="Q1691" s="11" t="s">
        <v>8323</v>
      </c>
      <c r="R1691" s="11" t="s">
        <v>8345</v>
      </c>
      <c r="S1691" s="14">
        <f t="shared" si="80"/>
        <v>42780.942476851851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78"/>
        <v>25</v>
      </c>
      <c r="P1692">
        <f t="shared" si="79"/>
        <v>57.73</v>
      </c>
      <c r="Q1692" s="11" t="s">
        <v>8323</v>
      </c>
      <c r="R1692" s="11" t="s">
        <v>8345</v>
      </c>
      <c r="S1692" s="14">
        <f t="shared" si="80"/>
        <v>42801.43104166667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78"/>
        <v>33</v>
      </c>
      <c r="P1693">
        <f t="shared" si="79"/>
        <v>264.26</v>
      </c>
      <c r="Q1693" s="11" t="s">
        <v>8323</v>
      </c>
      <c r="R1693" s="11" t="s">
        <v>8345</v>
      </c>
      <c r="S1693" s="14">
        <f t="shared" si="80"/>
        <v>42795.701481481476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78"/>
        <v>48</v>
      </c>
      <c r="P1694">
        <f t="shared" si="79"/>
        <v>159.33000000000001</v>
      </c>
      <c r="Q1694" s="11" t="s">
        <v>8323</v>
      </c>
      <c r="R1694" s="11" t="s">
        <v>8345</v>
      </c>
      <c r="S1694" s="14">
        <f t="shared" si="80"/>
        <v>42788.151238425926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78"/>
        <v>9</v>
      </c>
      <c r="P1695">
        <f t="shared" si="79"/>
        <v>35</v>
      </c>
      <c r="Q1695" s="11" t="s">
        <v>8323</v>
      </c>
      <c r="R1695" s="11" t="s">
        <v>8345</v>
      </c>
      <c r="S1695" s="14">
        <f t="shared" si="80"/>
        <v>42803.920277777783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78"/>
        <v>0</v>
      </c>
      <c r="P1696">
        <f t="shared" si="79"/>
        <v>5</v>
      </c>
      <c r="Q1696" s="11" t="s">
        <v>8323</v>
      </c>
      <c r="R1696" s="11" t="s">
        <v>8345</v>
      </c>
      <c r="S1696" s="14">
        <f t="shared" si="80"/>
        <v>42791.669837962967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78"/>
        <v>12</v>
      </c>
      <c r="P1697">
        <f t="shared" si="79"/>
        <v>61.09</v>
      </c>
      <c r="Q1697" s="11" t="s">
        <v>8323</v>
      </c>
      <c r="R1697" s="11" t="s">
        <v>8345</v>
      </c>
      <c r="S1697" s="14">
        <f t="shared" si="80"/>
        <v>42801.031412037039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78"/>
        <v>0</v>
      </c>
      <c r="P1698" t="e">
        <f t="shared" si="79"/>
        <v>#DIV/0!</v>
      </c>
      <c r="Q1698" s="11" t="s">
        <v>8323</v>
      </c>
      <c r="R1698" s="11" t="s">
        <v>8345</v>
      </c>
      <c r="S1698" s="14">
        <f t="shared" si="80"/>
        <v>42796.069571759261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78"/>
        <v>20</v>
      </c>
      <c r="P1699">
        <f t="shared" si="79"/>
        <v>114.82</v>
      </c>
      <c r="Q1699" s="11" t="s">
        <v>8323</v>
      </c>
      <c r="R1699" s="11" t="s">
        <v>8345</v>
      </c>
      <c r="S1699" s="14">
        <f t="shared" si="80"/>
        <v>42805.032962962956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78"/>
        <v>0</v>
      </c>
      <c r="P1700" t="e">
        <f t="shared" si="79"/>
        <v>#DIV/0!</v>
      </c>
      <c r="Q1700" s="11" t="s">
        <v>8323</v>
      </c>
      <c r="R1700" s="11" t="s">
        <v>8345</v>
      </c>
      <c r="S1700" s="14">
        <f t="shared" si="80"/>
        <v>42796.207870370374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78"/>
        <v>4</v>
      </c>
      <c r="P1701">
        <f t="shared" si="79"/>
        <v>54</v>
      </c>
      <c r="Q1701" s="11" t="s">
        <v>8323</v>
      </c>
      <c r="R1701" s="11" t="s">
        <v>8345</v>
      </c>
      <c r="S1701" s="14">
        <f t="shared" si="80"/>
        <v>42806.863946759258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78"/>
        <v>26</v>
      </c>
      <c r="P1702">
        <f t="shared" si="79"/>
        <v>65.97</v>
      </c>
      <c r="Q1702" s="11" t="s">
        <v>8323</v>
      </c>
      <c r="R1702" s="11" t="s">
        <v>8345</v>
      </c>
      <c r="S1702" s="14">
        <f t="shared" si="80"/>
        <v>42796.071643518517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78"/>
        <v>0</v>
      </c>
      <c r="P1703">
        <f t="shared" si="79"/>
        <v>5</v>
      </c>
      <c r="Q1703" s="11" t="s">
        <v>8323</v>
      </c>
      <c r="R1703" s="11" t="s">
        <v>8345</v>
      </c>
      <c r="S1703" s="14">
        <f t="shared" si="80"/>
        <v>41989.664409722223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78"/>
        <v>0</v>
      </c>
      <c r="P1704">
        <f t="shared" si="79"/>
        <v>1</v>
      </c>
      <c r="Q1704" s="11" t="s">
        <v>8323</v>
      </c>
      <c r="R1704" s="11" t="s">
        <v>8345</v>
      </c>
      <c r="S1704" s="14">
        <f t="shared" si="80"/>
        <v>42063.869791666672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78"/>
        <v>1</v>
      </c>
      <c r="P1705">
        <f t="shared" si="79"/>
        <v>25.5</v>
      </c>
      <c r="Q1705" s="11" t="s">
        <v>8323</v>
      </c>
      <c r="R1705" s="11" t="s">
        <v>8345</v>
      </c>
      <c r="S1705" s="14">
        <f t="shared" si="80"/>
        <v>42187.281678240746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78"/>
        <v>65</v>
      </c>
      <c r="P1706">
        <f t="shared" si="79"/>
        <v>118.36</v>
      </c>
      <c r="Q1706" s="11" t="s">
        <v>8323</v>
      </c>
      <c r="R1706" s="11" t="s">
        <v>8345</v>
      </c>
      <c r="S1706" s="14">
        <f t="shared" si="80"/>
        <v>42021.139733796299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78"/>
        <v>0</v>
      </c>
      <c r="P1707" t="e">
        <f t="shared" si="79"/>
        <v>#DIV/0!</v>
      </c>
      <c r="Q1707" s="11" t="s">
        <v>8323</v>
      </c>
      <c r="R1707" s="11" t="s">
        <v>8345</v>
      </c>
      <c r="S1707" s="14">
        <f t="shared" si="80"/>
        <v>42245.016736111109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78"/>
        <v>0</v>
      </c>
      <c r="P1708" t="e">
        <f t="shared" si="79"/>
        <v>#DIV/0!</v>
      </c>
      <c r="Q1708" s="11" t="s">
        <v>8323</v>
      </c>
      <c r="R1708" s="11" t="s">
        <v>8345</v>
      </c>
      <c r="S1708" s="14">
        <f t="shared" si="80"/>
        <v>42179.306388888886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78"/>
        <v>10</v>
      </c>
      <c r="P1709">
        <f t="shared" si="79"/>
        <v>54.11</v>
      </c>
      <c r="Q1709" s="11" t="s">
        <v>8323</v>
      </c>
      <c r="R1709" s="11" t="s">
        <v>8345</v>
      </c>
      <c r="S1709" s="14">
        <f t="shared" si="80"/>
        <v>42427.721006944441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78"/>
        <v>0</v>
      </c>
      <c r="P1710" t="e">
        <f t="shared" si="79"/>
        <v>#DIV/0!</v>
      </c>
      <c r="Q1710" s="11" t="s">
        <v>8323</v>
      </c>
      <c r="R1710" s="11" t="s">
        <v>8345</v>
      </c>
      <c r="S1710" s="14">
        <f t="shared" si="80"/>
        <v>42451.866967592592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78"/>
        <v>5</v>
      </c>
      <c r="P1711">
        <f t="shared" si="79"/>
        <v>21.25</v>
      </c>
      <c r="Q1711" s="11" t="s">
        <v>8323</v>
      </c>
      <c r="R1711" s="11" t="s">
        <v>8345</v>
      </c>
      <c r="S1711" s="14">
        <f t="shared" si="80"/>
        <v>41841.56381944444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78"/>
        <v>1</v>
      </c>
      <c r="P1712">
        <f t="shared" si="79"/>
        <v>34</v>
      </c>
      <c r="Q1712" s="11" t="s">
        <v>8323</v>
      </c>
      <c r="R1712" s="11" t="s">
        <v>8345</v>
      </c>
      <c r="S1712" s="14">
        <f t="shared" si="80"/>
        <v>42341.59129629629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78"/>
        <v>11</v>
      </c>
      <c r="P1713">
        <f t="shared" si="79"/>
        <v>525</v>
      </c>
      <c r="Q1713" s="11" t="s">
        <v>8323</v>
      </c>
      <c r="R1713" s="11" t="s">
        <v>8345</v>
      </c>
      <c r="S1713" s="14">
        <f t="shared" si="80"/>
        <v>41852.646226851852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78"/>
        <v>0</v>
      </c>
      <c r="P1714" t="e">
        <f t="shared" si="79"/>
        <v>#DIV/0!</v>
      </c>
      <c r="Q1714" s="11" t="s">
        <v>8323</v>
      </c>
      <c r="R1714" s="11" t="s">
        <v>8345</v>
      </c>
      <c r="S1714" s="14">
        <f t="shared" si="80"/>
        <v>42125.913807870369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78"/>
        <v>2</v>
      </c>
      <c r="P1715">
        <f t="shared" si="79"/>
        <v>50</v>
      </c>
      <c r="Q1715" s="11" t="s">
        <v>8323</v>
      </c>
      <c r="R1715" s="11" t="s">
        <v>8345</v>
      </c>
      <c r="S1715" s="14">
        <f t="shared" si="80"/>
        <v>41887.801064814819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78"/>
        <v>8</v>
      </c>
      <c r="P1716">
        <f t="shared" si="79"/>
        <v>115.71</v>
      </c>
      <c r="Q1716" s="11" t="s">
        <v>8323</v>
      </c>
      <c r="R1716" s="11" t="s">
        <v>8345</v>
      </c>
      <c r="S1716" s="14">
        <f t="shared" si="80"/>
        <v>42095.918530092589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78"/>
        <v>0</v>
      </c>
      <c r="P1717">
        <f t="shared" si="79"/>
        <v>5.5</v>
      </c>
      <c r="Q1717" s="11" t="s">
        <v>8323</v>
      </c>
      <c r="R1717" s="11" t="s">
        <v>8345</v>
      </c>
      <c r="S1717" s="14">
        <f t="shared" si="80"/>
        <v>42064.217418981483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78"/>
        <v>8</v>
      </c>
      <c r="P1718">
        <f t="shared" si="79"/>
        <v>50</v>
      </c>
      <c r="Q1718" s="11" t="s">
        <v>8323</v>
      </c>
      <c r="R1718" s="11" t="s">
        <v>8345</v>
      </c>
      <c r="S1718" s="14">
        <f t="shared" si="80"/>
        <v>42673.577534722222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78"/>
        <v>43</v>
      </c>
      <c r="P1719">
        <f t="shared" si="79"/>
        <v>34.020000000000003</v>
      </c>
      <c r="Q1719" s="11" t="s">
        <v>8323</v>
      </c>
      <c r="R1719" s="11" t="s">
        <v>8345</v>
      </c>
      <c r="S1719" s="14">
        <f t="shared" si="80"/>
        <v>42460.98192129629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78"/>
        <v>0</v>
      </c>
      <c r="P1720">
        <f t="shared" si="79"/>
        <v>37.5</v>
      </c>
      <c r="Q1720" s="11" t="s">
        <v>8323</v>
      </c>
      <c r="R1720" s="11" t="s">
        <v>8345</v>
      </c>
      <c r="S1720" s="14">
        <f t="shared" si="80"/>
        <v>42460.610520833332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78"/>
        <v>1</v>
      </c>
      <c r="P1721">
        <f t="shared" si="79"/>
        <v>11.67</v>
      </c>
      <c r="Q1721" s="11" t="s">
        <v>8323</v>
      </c>
      <c r="R1721" s="11" t="s">
        <v>8345</v>
      </c>
      <c r="S1721" s="14">
        <f t="shared" si="80"/>
        <v>41869.534618055557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78"/>
        <v>6</v>
      </c>
      <c r="P1722">
        <f t="shared" si="79"/>
        <v>28.13</v>
      </c>
      <c r="Q1722" s="11" t="s">
        <v>8323</v>
      </c>
      <c r="R1722" s="11" t="s">
        <v>8345</v>
      </c>
      <c r="S1722" s="14">
        <f t="shared" si="80"/>
        <v>41922.783229166671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78"/>
        <v>0</v>
      </c>
      <c r="P1723" t="e">
        <f t="shared" si="79"/>
        <v>#DIV/0!</v>
      </c>
      <c r="Q1723" s="11" t="s">
        <v>8323</v>
      </c>
      <c r="R1723" s="11" t="s">
        <v>8345</v>
      </c>
      <c r="S1723" s="14">
        <f t="shared" si="80"/>
        <v>42319.461377314816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78"/>
        <v>0</v>
      </c>
      <c r="P1724">
        <f t="shared" si="79"/>
        <v>1</v>
      </c>
      <c r="Q1724" s="11" t="s">
        <v>8323</v>
      </c>
      <c r="R1724" s="11" t="s">
        <v>8345</v>
      </c>
      <c r="S1724" s="14">
        <f t="shared" si="80"/>
        <v>42425.960983796293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78"/>
        <v>7</v>
      </c>
      <c r="P1725">
        <f t="shared" si="79"/>
        <v>216.67</v>
      </c>
      <c r="Q1725" s="11" t="s">
        <v>8323</v>
      </c>
      <c r="R1725" s="11" t="s">
        <v>8345</v>
      </c>
      <c r="S1725" s="14">
        <f t="shared" si="80"/>
        <v>42129.82540509259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78"/>
        <v>1</v>
      </c>
      <c r="P1726">
        <f t="shared" si="79"/>
        <v>8.75</v>
      </c>
      <c r="Q1726" s="11" t="s">
        <v>8323</v>
      </c>
      <c r="R1726" s="11" t="s">
        <v>8345</v>
      </c>
      <c r="S1726" s="14">
        <f t="shared" si="80"/>
        <v>41912.932430555556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78"/>
        <v>10</v>
      </c>
      <c r="P1727">
        <f t="shared" si="79"/>
        <v>62.22</v>
      </c>
      <c r="Q1727" s="11" t="s">
        <v>8323</v>
      </c>
      <c r="R1727" s="11" t="s">
        <v>8345</v>
      </c>
      <c r="S1727" s="14">
        <f t="shared" si="80"/>
        <v>41845.968159722222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78"/>
        <v>34</v>
      </c>
      <c r="P1728">
        <f t="shared" si="79"/>
        <v>137.25</v>
      </c>
      <c r="Q1728" s="11" t="s">
        <v>8323</v>
      </c>
      <c r="R1728" s="11" t="s">
        <v>8345</v>
      </c>
      <c r="S1728" s="14">
        <f t="shared" si="80"/>
        <v>41788.919722222221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78"/>
        <v>0</v>
      </c>
      <c r="P1729">
        <f t="shared" si="79"/>
        <v>1</v>
      </c>
      <c r="Q1729" s="11" t="s">
        <v>8323</v>
      </c>
      <c r="R1729" s="11" t="s">
        <v>8345</v>
      </c>
      <c r="S1729" s="14">
        <f t="shared" si="80"/>
        <v>42044.927974537044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78"/>
        <v>68</v>
      </c>
      <c r="P1730">
        <f t="shared" si="79"/>
        <v>122.14</v>
      </c>
      <c r="Q1730" s="11" t="s">
        <v>8323</v>
      </c>
      <c r="R1730" s="11" t="s">
        <v>8345</v>
      </c>
      <c r="S1730" s="14">
        <f t="shared" si="80"/>
        <v>42268.625856481478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81">ROUND(E1731/D1731*100,0)</f>
        <v>0</v>
      </c>
      <c r="P1731" t="e">
        <f t="shared" ref="P1731:P1794" si="82">ROUND(E1731/L1731,2)</f>
        <v>#DIV/0!</v>
      </c>
      <c r="Q1731" s="11" t="s">
        <v>8323</v>
      </c>
      <c r="R1731" s="11" t="s">
        <v>8345</v>
      </c>
      <c r="S1731" s="14">
        <f t="shared" ref="S1731:S1794" si="83">(((J1731/60)/60)/24)+DATE(1970,1,1)</f>
        <v>42471.052152777775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81"/>
        <v>0</v>
      </c>
      <c r="P1732" t="e">
        <f t="shared" si="82"/>
        <v>#DIV/0!</v>
      </c>
      <c r="Q1732" s="11" t="s">
        <v>8323</v>
      </c>
      <c r="R1732" s="11" t="s">
        <v>8345</v>
      </c>
      <c r="S1732" s="14">
        <f t="shared" si="83"/>
        <v>42272.087766203709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81"/>
        <v>0</v>
      </c>
      <c r="P1733" t="e">
        <f t="shared" si="82"/>
        <v>#DIV/0!</v>
      </c>
      <c r="Q1733" s="11" t="s">
        <v>8323</v>
      </c>
      <c r="R1733" s="11" t="s">
        <v>8345</v>
      </c>
      <c r="S1733" s="14">
        <f t="shared" si="83"/>
        <v>42152.906851851847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81"/>
        <v>0</v>
      </c>
      <c r="P1734" t="e">
        <f t="shared" si="82"/>
        <v>#DIV/0!</v>
      </c>
      <c r="Q1734" s="11" t="s">
        <v>8323</v>
      </c>
      <c r="R1734" s="11" t="s">
        <v>8345</v>
      </c>
      <c r="S1734" s="14">
        <f t="shared" si="83"/>
        <v>42325.683807870373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81"/>
        <v>0</v>
      </c>
      <c r="P1735" t="e">
        <f t="shared" si="82"/>
        <v>#DIV/0!</v>
      </c>
      <c r="Q1735" s="11" t="s">
        <v>8323</v>
      </c>
      <c r="R1735" s="11" t="s">
        <v>8345</v>
      </c>
      <c r="S1735" s="14">
        <f t="shared" si="83"/>
        <v>42614.675625000003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81"/>
        <v>0</v>
      </c>
      <c r="P1736">
        <f t="shared" si="82"/>
        <v>1</v>
      </c>
      <c r="Q1736" s="11" t="s">
        <v>8323</v>
      </c>
      <c r="R1736" s="11" t="s">
        <v>8345</v>
      </c>
      <c r="S1736" s="14">
        <f t="shared" si="83"/>
        <v>42102.036527777775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81"/>
        <v>11</v>
      </c>
      <c r="P1737">
        <f t="shared" si="82"/>
        <v>55</v>
      </c>
      <c r="Q1737" s="11" t="s">
        <v>8323</v>
      </c>
      <c r="R1737" s="11" t="s">
        <v>8345</v>
      </c>
      <c r="S1737" s="14">
        <f t="shared" si="83"/>
        <v>42559.814178240747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81"/>
        <v>1</v>
      </c>
      <c r="P1738">
        <f t="shared" si="82"/>
        <v>22</v>
      </c>
      <c r="Q1738" s="11" t="s">
        <v>8323</v>
      </c>
      <c r="R1738" s="11" t="s">
        <v>8345</v>
      </c>
      <c r="S1738" s="14">
        <f t="shared" si="83"/>
        <v>42286.861493055556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81"/>
        <v>21</v>
      </c>
      <c r="P1739">
        <f t="shared" si="82"/>
        <v>56.67</v>
      </c>
      <c r="Q1739" s="11" t="s">
        <v>8323</v>
      </c>
      <c r="R1739" s="11" t="s">
        <v>8345</v>
      </c>
      <c r="S1739" s="14">
        <f t="shared" si="83"/>
        <v>42175.948981481488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81"/>
        <v>0</v>
      </c>
      <c r="P1740">
        <f t="shared" si="82"/>
        <v>20</v>
      </c>
      <c r="Q1740" s="11" t="s">
        <v>8323</v>
      </c>
      <c r="R1740" s="11" t="s">
        <v>8345</v>
      </c>
      <c r="S1740" s="14">
        <f t="shared" si="83"/>
        <v>41884.874328703707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81"/>
        <v>0</v>
      </c>
      <c r="P1741">
        <f t="shared" si="82"/>
        <v>1</v>
      </c>
      <c r="Q1741" s="11" t="s">
        <v>8323</v>
      </c>
      <c r="R1741" s="11" t="s">
        <v>8345</v>
      </c>
      <c r="S1741" s="14">
        <f t="shared" si="83"/>
        <v>42435.874212962968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81"/>
        <v>0</v>
      </c>
      <c r="P1742" t="e">
        <f t="shared" si="82"/>
        <v>#DIV/0!</v>
      </c>
      <c r="Q1742" s="11" t="s">
        <v>8323</v>
      </c>
      <c r="R1742" s="11" t="s">
        <v>8345</v>
      </c>
      <c r="S1742" s="14">
        <f t="shared" si="83"/>
        <v>42171.817384259266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81"/>
        <v>111</v>
      </c>
      <c r="P1743">
        <f t="shared" si="82"/>
        <v>25.58</v>
      </c>
      <c r="Q1743" s="11" t="s">
        <v>8336</v>
      </c>
      <c r="R1743" s="11" t="s">
        <v>8337</v>
      </c>
      <c r="S1743" s="14">
        <f t="shared" si="83"/>
        <v>42120.628136574072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81"/>
        <v>109</v>
      </c>
      <c r="P1744">
        <f t="shared" si="82"/>
        <v>63.97</v>
      </c>
      <c r="Q1744" s="11" t="s">
        <v>8336</v>
      </c>
      <c r="R1744" s="11" t="s">
        <v>8337</v>
      </c>
      <c r="S1744" s="14">
        <f t="shared" si="83"/>
        <v>42710.876967592587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81"/>
        <v>100</v>
      </c>
      <c r="P1745">
        <f t="shared" si="82"/>
        <v>89.93</v>
      </c>
      <c r="Q1745" s="11" t="s">
        <v>8336</v>
      </c>
      <c r="R1745" s="11" t="s">
        <v>8337</v>
      </c>
      <c r="S1745" s="14">
        <f t="shared" si="83"/>
        <v>42586.925636574073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81"/>
        <v>118</v>
      </c>
      <c r="P1746">
        <f t="shared" si="82"/>
        <v>93.07</v>
      </c>
      <c r="Q1746" s="11" t="s">
        <v>8336</v>
      </c>
      <c r="R1746" s="11" t="s">
        <v>8337</v>
      </c>
      <c r="S1746" s="14">
        <f t="shared" si="83"/>
        <v>42026.605057870373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81"/>
        <v>114</v>
      </c>
      <c r="P1747">
        <f t="shared" si="82"/>
        <v>89.67</v>
      </c>
      <c r="Q1747" s="11" t="s">
        <v>8336</v>
      </c>
      <c r="R1747" s="11" t="s">
        <v>8337</v>
      </c>
      <c r="S1747" s="14">
        <f t="shared" si="83"/>
        <v>42690.259699074071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81"/>
        <v>148</v>
      </c>
      <c r="P1748">
        <f t="shared" si="82"/>
        <v>207.62</v>
      </c>
      <c r="Q1748" s="11" t="s">
        <v>8336</v>
      </c>
      <c r="R1748" s="11" t="s">
        <v>8337</v>
      </c>
      <c r="S1748" s="14">
        <f t="shared" si="83"/>
        <v>42668.176701388889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81"/>
        <v>105</v>
      </c>
      <c r="P1749">
        <f t="shared" si="82"/>
        <v>59.41</v>
      </c>
      <c r="Q1749" s="11" t="s">
        <v>8336</v>
      </c>
      <c r="R1749" s="11" t="s">
        <v>8337</v>
      </c>
      <c r="S1749" s="14">
        <f t="shared" si="83"/>
        <v>42292.435532407413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81"/>
        <v>130</v>
      </c>
      <c r="P1750">
        <f t="shared" si="82"/>
        <v>358.97</v>
      </c>
      <c r="Q1750" s="11" t="s">
        <v>8336</v>
      </c>
      <c r="R1750" s="11" t="s">
        <v>8337</v>
      </c>
      <c r="S1750" s="14">
        <f t="shared" si="83"/>
        <v>42219.950729166667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81"/>
        <v>123</v>
      </c>
      <c r="P1751">
        <f t="shared" si="82"/>
        <v>94.74</v>
      </c>
      <c r="Q1751" s="11" t="s">
        <v>8336</v>
      </c>
      <c r="R1751" s="11" t="s">
        <v>8337</v>
      </c>
      <c r="S1751" s="14">
        <f t="shared" si="83"/>
        <v>42758.975937499999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81"/>
        <v>202</v>
      </c>
      <c r="P1752">
        <f t="shared" si="82"/>
        <v>80.650000000000006</v>
      </c>
      <c r="Q1752" s="11" t="s">
        <v>8336</v>
      </c>
      <c r="R1752" s="11" t="s">
        <v>8337</v>
      </c>
      <c r="S1752" s="14">
        <f t="shared" si="83"/>
        <v>42454.836851851855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81"/>
        <v>103</v>
      </c>
      <c r="P1753">
        <f t="shared" si="82"/>
        <v>168.69</v>
      </c>
      <c r="Q1753" s="11" t="s">
        <v>8336</v>
      </c>
      <c r="R1753" s="11" t="s">
        <v>8337</v>
      </c>
      <c r="S1753" s="14">
        <f t="shared" si="83"/>
        <v>42052.7815162037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81"/>
        <v>260</v>
      </c>
      <c r="P1754">
        <f t="shared" si="82"/>
        <v>34.69</v>
      </c>
      <c r="Q1754" s="11" t="s">
        <v>8336</v>
      </c>
      <c r="R1754" s="11" t="s">
        <v>8337</v>
      </c>
      <c r="S1754" s="14">
        <f t="shared" si="83"/>
        <v>42627.253263888888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81"/>
        <v>108</v>
      </c>
      <c r="P1755">
        <f t="shared" si="82"/>
        <v>462.86</v>
      </c>
      <c r="Q1755" s="11" t="s">
        <v>8336</v>
      </c>
      <c r="R1755" s="11" t="s">
        <v>8337</v>
      </c>
      <c r="S1755" s="14">
        <f t="shared" si="83"/>
        <v>42420.74962962963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81"/>
        <v>111</v>
      </c>
      <c r="P1756">
        <f t="shared" si="82"/>
        <v>104.39</v>
      </c>
      <c r="Q1756" s="11" t="s">
        <v>8336</v>
      </c>
      <c r="R1756" s="11" t="s">
        <v>8337</v>
      </c>
      <c r="S1756" s="14">
        <f t="shared" si="83"/>
        <v>42067.876770833333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81"/>
        <v>120</v>
      </c>
      <c r="P1757">
        <f t="shared" si="82"/>
        <v>7.5</v>
      </c>
      <c r="Q1757" s="11" t="s">
        <v>8336</v>
      </c>
      <c r="R1757" s="11" t="s">
        <v>8337</v>
      </c>
      <c r="S1757" s="14">
        <f t="shared" si="83"/>
        <v>42252.788900462961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81"/>
        <v>103</v>
      </c>
      <c r="P1758">
        <f t="shared" si="82"/>
        <v>47.13</v>
      </c>
      <c r="Q1758" s="11" t="s">
        <v>8336</v>
      </c>
      <c r="R1758" s="11" t="s">
        <v>8337</v>
      </c>
      <c r="S1758" s="14">
        <f t="shared" si="83"/>
        <v>42571.167465277773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81"/>
        <v>116</v>
      </c>
      <c r="P1759">
        <f t="shared" si="82"/>
        <v>414.29</v>
      </c>
      <c r="Q1759" s="11" t="s">
        <v>8336</v>
      </c>
      <c r="R1759" s="11" t="s">
        <v>8337</v>
      </c>
      <c r="S1759" s="14">
        <f t="shared" si="83"/>
        <v>42733.827349537038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81"/>
        <v>115</v>
      </c>
      <c r="P1760">
        <f t="shared" si="82"/>
        <v>42.48</v>
      </c>
      <c r="Q1760" s="11" t="s">
        <v>8336</v>
      </c>
      <c r="R1760" s="11" t="s">
        <v>8337</v>
      </c>
      <c r="S1760" s="14">
        <f t="shared" si="83"/>
        <v>42505.955925925926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81"/>
        <v>107</v>
      </c>
      <c r="P1761">
        <f t="shared" si="82"/>
        <v>108.78</v>
      </c>
      <c r="Q1761" s="11" t="s">
        <v>8336</v>
      </c>
      <c r="R1761" s="11" t="s">
        <v>8337</v>
      </c>
      <c r="S1761" s="14">
        <f t="shared" si="83"/>
        <v>42068.829039351855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81"/>
        <v>165</v>
      </c>
      <c r="P1762">
        <f t="shared" si="82"/>
        <v>81.099999999999994</v>
      </c>
      <c r="Q1762" s="11" t="s">
        <v>8336</v>
      </c>
      <c r="R1762" s="11" t="s">
        <v>8337</v>
      </c>
      <c r="S1762" s="14">
        <f t="shared" si="83"/>
        <v>42405.67260416667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81"/>
        <v>155</v>
      </c>
      <c r="P1763">
        <f t="shared" si="82"/>
        <v>51.67</v>
      </c>
      <c r="Q1763" s="11" t="s">
        <v>8336</v>
      </c>
      <c r="R1763" s="11" t="s">
        <v>8337</v>
      </c>
      <c r="S1763" s="14">
        <f t="shared" si="83"/>
        <v>42209.567824074074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81"/>
        <v>885</v>
      </c>
      <c r="P1764">
        <f t="shared" si="82"/>
        <v>35.4</v>
      </c>
      <c r="Q1764" s="11" t="s">
        <v>8336</v>
      </c>
      <c r="R1764" s="11" t="s">
        <v>8337</v>
      </c>
      <c r="S1764" s="14">
        <f t="shared" si="83"/>
        <v>42410.982002314813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81"/>
        <v>102</v>
      </c>
      <c r="P1765">
        <f t="shared" si="82"/>
        <v>103.64</v>
      </c>
      <c r="Q1765" s="11" t="s">
        <v>8336</v>
      </c>
      <c r="R1765" s="11" t="s">
        <v>8337</v>
      </c>
      <c r="S1765" s="14">
        <f t="shared" si="83"/>
        <v>42636.868518518517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81"/>
        <v>20</v>
      </c>
      <c r="P1766">
        <f t="shared" si="82"/>
        <v>55.28</v>
      </c>
      <c r="Q1766" s="11" t="s">
        <v>8336</v>
      </c>
      <c r="R1766" s="11" t="s">
        <v>8337</v>
      </c>
      <c r="S1766" s="14">
        <f t="shared" si="83"/>
        <v>41825.485868055555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81"/>
        <v>59</v>
      </c>
      <c r="P1767">
        <f t="shared" si="82"/>
        <v>72.17</v>
      </c>
      <c r="Q1767" s="11" t="s">
        <v>8336</v>
      </c>
      <c r="R1767" s="11" t="s">
        <v>8337</v>
      </c>
      <c r="S1767" s="14">
        <f t="shared" si="83"/>
        <v>41834.980462962965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81"/>
        <v>0</v>
      </c>
      <c r="P1768" t="e">
        <f t="shared" si="82"/>
        <v>#DIV/0!</v>
      </c>
      <c r="Q1768" s="11" t="s">
        <v>8336</v>
      </c>
      <c r="R1768" s="11" t="s">
        <v>8337</v>
      </c>
      <c r="S1768" s="14">
        <f t="shared" si="83"/>
        <v>41855.859814814816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81"/>
        <v>46</v>
      </c>
      <c r="P1769">
        <f t="shared" si="82"/>
        <v>58.62</v>
      </c>
      <c r="Q1769" s="11" t="s">
        <v>8336</v>
      </c>
      <c r="R1769" s="11" t="s">
        <v>8337</v>
      </c>
      <c r="S1769" s="14">
        <f t="shared" si="83"/>
        <v>41824.658379629633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81"/>
        <v>4</v>
      </c>
      <c r="P1770">
        <f t="shared" si="82"/>
        <v>12.47</v>
      </c>
      <c r="Q1770" s="11" t="s">
        <v>8336</v>
      </c>
      <c r="R1770" s="11" t="s">
        <v>8337</v>
      </c>
      <c r="S1770" s="14">
        <f t="shared" si="83"/>
        <v>41849.560694444444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81"/>
        <v>3</v>
      </c>
      <c r="P1771">
        <f t="shared" si="82"/>
        <v>49.14</v>
      </c>
      <c r="Q1771" s="11" t="s">
        <v>8336</v>
      </c>
      <c r="R1771" s="11" t="s">
        <v>8337</v>
      </c>
      <c r="S1771" s="14">
        <f t="shared" si="83"/>
        <v>41987.818969907406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81"/>
        <v>57</v>
      </c>
      <c r="P1772">
        <f t="shared" si="82"/>
        <v>150.5</v>
      </c>
      <c r="Q1772" s="11" t="s">
        <v>8336</v>
      </c>
      <c r="R1772" s="11" t="s">
        <v>8337</v>
      </c>
      <c r="S1772" s="14">
        <f t="shared" si="83"/>
        <v>41891.780023148152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81"/>
        <v>21</v>
      </c>
      <c r="P1773">
        <f t="shared" si="82"/>
        <v>35.799999999999997</v>
      </c>
      <c r="Q1773" s="11" t="s">
        <v>8336</v>
      </c>
      <c r="R1773" s="11" t="s">
        <v>8337</v>
      </c>
      <c r="S1773" s="14">
        <f t="shared" si="83"/>
        <v>41905.979629629634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81"/>
        <v>16</v>
      </c>
      <c r="P1774">
        <f t="shared" si="82"/>
        <v>45.16</v>
      </c>
      <c r="Q1774" s="11" t="s">
        <v>8336</v>
      </c>
      <c r="R1774" s="11" t="s">
        <v>8337</v>
      </c>
      <c r="S1774" s="14">
        <f t="shared" si="83"/>
        <v>41766.718009259261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81"/>
        <v>6</v>
      </c>
      <c r="P1775">
        <f t="shared" si="82"/>
        <v>98.79</v>
      </c>
      <c r="Q1775" s="11" t="s">
        <v>8336</v>
      </c>
      <c r="R1775" s="11" t="s">
        <v>8337</v>
      </c>
      <c r="S1775" s="14">
        <f t="shared" si="83"/>
        <v>41978.760393518518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81"/>
        <v>46</v>
      </c>
      <c r="P1776">
        <f t="shared" si="82"/>
        <v>88.31</v>
      </c>
      <c r="Q1776" s="11" t="s">
        <v>8336</v>
      </c>
      <c r="R1776" s="11" t="s">
        <v>8337</v>
      </c>
      <c r="S1776" s="14">
        <f t="shared" si="83"/>
        <v>41930.218657407408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81"/>
        <v>65</v>
      </c>
      <c r="P1777">
        <f t="shared" si="82"/>
        <v>170.63</v>
      </c>
      <c r="Q1777" s="11" t="s">
        <v>8336</v>
      </c>
      <c r="R1777" s="11" t="s">
        <v>8337</v>
      </c>
      <c r="S1777" s="14">
        <f t="shared" si="83"/>
        <v>41891.976388888892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81"/>
        <v>7</v>
      </c>
      <c r="P1778">
        <f t="shared" si="82"/>
        <v>83.75</v>
      </c>
      <c r="Q1778" s="11" t="s">
        <v>8336</v>
      </c>
      <c r="R1778" s="11" t="s">
        <v>8337</v>
      </c>
      <c r="S1778" s="14">
        <f t="shared" si="83"/>
        <v>41905.95684027778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81"/>
        <v>14</v>
      </c>
      <c r="P1779">
        <f t="shared" si="82"/>
        <v>65.099999999999994</v>
      </c>
      <c r="Q1779" s="11" t="s">
        <v>8336</v>
      </c>
      <c r="R1779" s="11" t="s">
        <v>8337</v>
      </c>
      <c r="S1779" s="14">
        <f t="shared" si="83"/>
        <v>42025.357094907406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81"/>
        <v>2</v>
      </c>
      <c r="P1780">
        <f t="shared" si="82"/>
        <v>66.33</v>
      </c>
      <c r="Q1780" s="11" t="s">
        <v>8336</v>
      </c>
      <c r="R1780" s="11" t="s">
        <v>8337</v>
      </c>
      <c r="S1780" s="14">
        <f t="shared" si="83"/>
        <v>42045.86336805555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81"/>
        <v>36</v>
      </c>
      <c r="P1781">
        <f t="shared" si="82"/>
        <v>104.89</v>
      </c>
      <c r="Q1781" s="11" t="s">
        <v>8336</v>
      </c>
      <c r="R1781" s="11" t="s">
        <v>8337</v>
      </c>
      <c r="S1781" s="14">
        <f t="shared" si="83"/>
        <v>42585.691898148143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81"/>
        <v>40</v>
      </c>
      <c r="P1782">
        <f t="shared" si="82"/>
        <v>78.44</v>
      </c>
      <c r="Q1782" s="11" t="s">
        <v>8336</v>
      </c>
      <c r="R1782" s="11" t="s">
        <v>8337</v>
      </c>
      <c r="S1782" s="14">
        <f t="shared" si="83"/>
        <v>42493.600810185191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81"/>
        <v>26</v>
      </c>
      <c r="P1783">
        <f t="shared" si="82"/>
        <v>59.04</v>
      </c>
      <c r="Q1783" s="11" t="s">
        <v>8336</v>
      </c>
      <c r="R1783" s="11" t="s">
        <v>8337</v>
      </c>
      <c r="S1783" s="14">
        <f t="shared" si="83"/>
        <v>42597.617418981477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81"/>
        <v>15</v>
      </c>
      <c r="P1784">
        <f t="shared" si="82"/>
        <v>71.34</v>
      </c>
      <c r="Q1784" s="11" t="s">
        <v>8336</v>
      </c>
      <c r="R1784" s="11" t="s">
        <v>8337</v>
      </c>
      <c r="S1784" s="14">
        <f t="shared" si="83"/>
        <v>42388.575104166666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81"/>
        <v>24</v>
      </c>
      <c r="P1785">
        <f t="shared" si="82"/>
        <v>51.23</v>
      </c>
      <c r="Q1785" s="11" t="s">
        <v>8336</v>
      </c>
      <c r="R1785" s="11" t="s">
        <v>8337</v>
      </c>
      <c r="S1785" s="14">
        <f t="shared" si="83"/>
        <v>42115.949976851851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81"/>
        <v>40</v>
      </c>
      <c r="P1786">
        <f t="shared" si="82"/>
        <v>60.24</v>
      </c>
      <c r="Q1786" s="11" t="s">
        <v>8336</v>
      </c>
      <c r="R1786" s="11" t="s">
        <v>8337</v>
      </c>
      <c r="S1786" s="14">
        <f t="shared" si="83"/>
        <v>42003.655555555553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81"/>
        <v>20</v>
      </c>
      <c r="P1787">
        <f t="shared" si="82"/>
        <v>44.94</v>
      </c>
      <c r="Q1787" s="11" t="s">
        <v>8336</v>
      </c>
      <c r="R1787" s="11" t="s">
        <v>8337</v>
      </c>
      <c r="S1787" s="14">
        <f t="shared" si="83"/>
        <v>41897.134895833333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81"/>
        <v>48</v>
      </c>
      <c r="P1788">
        <f t="shared" si="82"/>
        <v>31.21</v>
      </c>
      <c r="Q1788" s="11" t="s">
        <v>8336</v>
      </c>
      <c r="R1788" s="11" t="s">
        <v>8337</v>
      </c>
      <c r="S1788" s="14">
        <f t="shared" si="83"/>
        <v>41958.550659722227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81"/>
        <v>15</v>
      </c>
      <c r="P1789">
        <f t="shared" si="82"/>
        <v>63.88</v>
      </c>
      <c r="Q1789" s="11" t="s">
        <v>8336</v>
      </c>
      <c r="R1789" s="11" t="s">
        <v>8337</v>
      </c>
      <c r="S1789" s="14">
        <f t="shared" si="83"/>
        <v>42068.65552083333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81"/>
        <v>1</v>
      </c>
      <c r="P1790">
        <f t="shared" si="82"/>
        <v>19</v>
      </c>
      <c r="Q1790" s="11" t="s">
        <v>8336</v>
      </c>
      <c r="R1790" s="11" t="s">
        <v>8337</v>
      </c>
      <c r="S1790" s="14">
        <f t="shared" si="83"/>
        <v>41913.94840277778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81"/>
        <v>1</v>
      </c>
      <c r="P1791">
        <f t="shared" si="82"/>
        <v>10</v>
      </c>
      <c r="Q1791" s="11" t="s">
        <v>8336</v>
      </c>
      <c r="R1791" s="11" t="s">
        <v>8337</v>
      </c>
      <c r="S1791" s="14">
        <f t="shared" si="83"/>
        <v>41956.250034722223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81"/>
        <v>5</v>
      </c>
      <c r="P1792">
        <f t="shared" si="82"/>
        <v>109.07</v>
      </c>
      <c r="Q1792" s="11" t="s">
        <v>8336</v>
      </c>
      <c r="R1792" s="11" t="s">
        <v>8337</v>
      </c>
      <c r="S1792" s="14">
        <f t="shared" si="83"/>
        <v>42010.674513888895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81"/>
        <v>4</v>
      </c>
      <c r="P1793">
        <f t="shared" si="82"/>
        <v>26.75</v>
      </c>
      <c r="Q1793" s="11" t="s">
        <v>8336</v>
      </c>
      <c r="R1793" s="11" t="s">
        <v>8337</v>
      </c>
      <c r="S1793" s="14">
        <f t="shared" si="83"/>
        <v>41973.740335648152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81"/>
        <v>61</v>
      </c>
      <c r="P1794">
        <f t="shared" si="82"/>
        <v>109.94</v>
      </c>
      <c r="Q1794" s="11" t="s">
        <v>8336</v>
      </c>
      <c r="R1794" s="11" t="s">
        <v>8337</v>
      </c>
      <c r="S1794" s="14">
        <f t="shared" si="83"/>
        <v>42189.031041666662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84">ROUND(E1795/D1795*100,0)</f>
        <v>1</v>
      </c>
      <c r="P1795">
        <f t="shared" ref="P1795:P1858" si="85">ROUND(E1795/L1795,2)</f>
        <v>20</v>
      </c>
      <c r="Q1795" s="11" t="s">
        <v>8336</v>
      </c>
      <c r="R1795" s="11" t="s">
        <v>8337</v>
      </c>
      <c r="S1795" s="14">
        <f t="shared" ref="S1795:S1858" si="86">(((J1795/60)/60)/24)+DATE(1970,1,1)</f>
        <v>41940.89166666667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84"/>
        <v>11</v>
      </c>
      <c r="P1796">
        <f t="shared" si="85"/>
        <v>55.39</v>
      </c>
      <c r="Q1796" s="11" t="s">
        <v>8336</v>
      </c>
      <c r="R1796" s="11" t="s">
        <v>8337</v>
      </c>
      <c r="S1796" s="14">
        <f t="shared" si="86"/>
        <v>42011.551180555558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84"/>
        <v>39</v>
      </c>
      <c r="P1797">
        <f t="shared" si="85"/>
        <v>133.9</v>
      </c>
      <c r="Q1797" s="11" t="s">
        <v>8336</v>
      </c>
      <c r="R1797" s="11" t="s">
        <v>8337</v>
      </c>
      <c r="S1797" s="14">
        <f t="shared" si="86"/>
        <v>42628.288668981477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84"/>
        <v>22</v>
      </c>
      <c r="P1798">
        <f t="shared" si="85"/>
        <v>48.72</v>
      </c>
      <c r="Q1798" s="11" t="s">
        <v>8336</v>
      </c>
      <c r="R1798" s="11" t="s">
        <v>8337</v>
      </c>
      <c r="S1798" s="14">
        <f t="shared" si="86"/>
        <v>42515.439421296294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84"/>
        <v>68</v>
      </c>
      <c r="P1799">
        <f t="shared" si="85"/>
        <v>48.25</v>
      </c>
      <c r="Q1799" s="11" t="s">
        <v>8336</v>
      </c>
      <c r="R1799" s="11" t="s">
        <v>8337</v>
      </c>
      <c r="S1799" s="14">
        <f t="shared" si="86"/>
        <v>42689.56931712963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84"/>
        <v>14</v>
      </c>
      <c r="P1800">
        <f t="shared" si="85"/>
        <v>58.97</v>
      </c>
      <c r="Q1800" s="11" t="s">
        <v>8336</v>
      </c>
      <c r="R1800" s="11" t="s">
        <v>8337</v>
      </c>
      <c r="S1800" s="14">
        <f t="shared" si="86"/>
        <v>42344.32677083333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84"/>
        <v>2</v>
      </c>
      <c r="P1801">
        <f t="shared" si="85"/>
        <v>11.64</v>
      </c>
      <c r="Q1801" s="11" t="s">
        <v>8336</v>
      </c>
      <c r="R1801" s="11" t="s">
        <v>8337</v>
      </c>
      <c r="S1801" s="14">
        <f t="shared" si="86"/>
        <v>41934.842685185184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84"/>
        <v>20</v>
      </c>
      <c r="P1802">
        <f t="shared" si="85"/>
        <v>83.72</v>
      </c>
      <c r="Q1802" s="11" t="s">
        <v>8336</v>
      </c>
      <c r="R1802" s="11" t="s">
        <v>8337</v>
      </c>
      <c r="S1802" s="14">
        <f t="shared" si="86"/>
        <v>42623.606134259258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84"/>
        <v>14</v>
      </c>
      <c r="P1803">
        <f t="shared" si="85"/>
        <v>63.65</v>
      </c>
      <c r="Q1803" s="11" t="s">
        <v>8336</v>
      </c>
      <c r="R1803" s="11" t="s">
        <v>8337</v>
      </c>
      <c r="S1803" s="14">
        <f t="shared" si="86"/>
        <v>42321.660509259258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84"/>
        <v>48</v>
      </c>
      <c r="P1804">
        <f t="shared" si="85"/>
        <v>94.28</v>
      </c>
      <c r="Q1804" s="11" t="s">
        <v>8336</v>
      </c>
      <c r="R1804" s="11" t="s">
        <v>8337</v>
      </c>
      <c r="S1804" s="14">
        <f t="shared" si="86"/>
        <v>42159.47256944445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84"/>
        <v>31</v>
      </c>
      <c r="P1805">
        <f t="shared" si="85"/>
        <v>71.87</v>
      </c>
      <c r="Q1805" s="11" t="s">
        <v>8336</v>
      </c>
      <c r="R1805" s="11" t="s">
        <v>8337</v>
      </c>
      <c r="S1805" s="14">
        <f t="shared" si="86"/>
        <v>42018.071550925932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84"/>
        <v>35</v>
      </c>
      <c r="P1806">
        <f t="shared" si="85"/>
        <v>104.85</v>
      </c>
      <c r="Q1806" s="11" t="s">
        <v>8336</v>
      </c>
      <c r="R1806" s="11" t="s">
        <v>8337</v>
      </c>
      <c r="S1806" s="14">
        <f t="shared" si="86"/>
        <v>42282.678287037037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84"/>
        <v>36</v>
      </c>
      <c r="P1807">
        <f t="shared" si="85"/>
        <v>67.14</v>
      </c>
      <c r="Q1807" s="11" t="s">
        <v>8336</v>
      </c>
      <c r="R1807" s="11" t="s">
        <v>8337</v>
      </c>
      <c r="S1807" s="14">
        <f t="shared" si="86"/>
        <v>42247.803912037038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84"/>
        <v>3</v>
      </c>
      <c r="P1808">
        <f t="shared" si="85"/>
        <v>73.88</v>
      </c>
      <c r="Q1808" s="11" t="s">
        <v>8336</v>
      </c>
      <c r="R1808" s="11" t="s">
        <v>8337</v>
      </c>
      <c r="S1808" s="14">
        <f t="shared" si="86"/>
        <v>41877.638298611113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84"/>
        <v>11</v>
      </c>
      <c r="P1809">
        <f t="shared" si="85"/>
        <v>69.13</v>
      </c>
      <c r="Q1809" s="11" t="s">
        <v>8336</v>
      </c>
      <c r="R1809" s="11" t="s">
        <v>8337</v>
      </c>
      <c r="S1809" s="14">
        <f t="shared" si="86"/>
        <v>41880.068437499998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84"/>
        <v>41</v>
      </c>
      <c r="P1810">
        <f t="shared" si="85"/>
        <v>120.77</v>
      </c>
      <c r="Q1810" s="11" t="s">
        <v>8336</v>
      </c>
      <c r="R1810" s="11" t="s">
        <v>8337</v>
      </c>
      <c r="S1810" s="14">
        <f t="shared" si="86"/>
        <v>42742.680902777778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84"/>
        <v>11</v>
      </c>
      <c r="P1811">
        <f t="shared" si="85"/>
        <v>42.22</v>
      </c>
      <c r="Q1811" s="11" t="s">
        <v>8336</v>
      </c>
      <c r="R1811" s="11" t="s">
        <v>8337</v>
      </c>
      <c r="S1811" s="14">
        <f t="shared" si="86"/>
        <v>42029.907858796301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84"/>
        <v>3</v>
      </c>
      <c r="P1812">
        <f t="shared" si="85"/>
        <v>7.5</v>
      </c>
      <c r="Q1812" s="11" t="s">
        <v>8336</v>
      </c>
      <c r="R1812" s="11" t="s">
        <v>8337</v>
      </c>
      <c r="S1812" s="14">
        <f t="shared" si="86"/>
        <v>41860.91002314815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84"/>
        <v>0</v>
      </c>
      <c r="P1813">
        <f t="shared" si="85"/>
        <v>1.54</v>
      </c>
      <c r="Q1813" s="11" t="s">
        <v>8336</v>
      </c>
      <c r="R1813" s="11" t="s">
        <v>8337</v>
      </c>
      <c r="S1813" s="14">
        <f t="shared" si="86"/>
        <v>41876.433680555558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84"/>
        <v>13</v>
      </c>
      <c r="P1814">
        <f t="shared" si="85"/>
        <v>37.61</v>
      </c>
      <c r="Q1814" s="11" t="s">
        <v>8336</v>
      </c>
      <c r="R1814" s="11" t="s">
        <v>8337</v>
      </c>
      <c r="S1814" s="14">
        <f t="shared" si="86"/>
        <v>42524.318703703699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84"/>
        <v>0</v>
      </c>
      <c r="P1815" t="e">
        <f t="shared" si="85"/>
        <v>#DIV/0!</v>
      </c>
      <c r="Q1815" s="11" t="s">
        <v>8336</v>
      </c>
      <c r="R1815" s="11" t="s">
        <v>8337</v>
      </c>
      <c r="S1815" s="14">
        <f t="shared" si="86"/>
        <v>41829.889027777775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84"/>
        <v>49</v>
      </c>
      <c r="P1816">
        <f t="shared" si="85"/>
        <v>42.16</v>
      </c>
      <c r="Q1816" s="11" t="s">
        <v>8336</v>
      </c>
      <c r="R1816" s="11" t="s">
        <v>8337</v>
      </c>
      <c r="S1816" s="14">
        <f t="shared" si="86"/>
        <v>42033.314074074078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84"/>
        <v>0</v>
      </c>
      <c r="P1817" t="e">
        <f t="shared" si="85"/>
        <v>#DIV/0!</v>
      </c>
      <c r="Q1817" s="11" t="s">
        <v>8336</v>
      </c>
      <c r="R1817" s="11" t="s">
        <v>8337</v>
      </c>
      <c r="S1817" s="14">
        <f t="shared" si="86"/>
        <v>42172.906678240746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84"/>
        <v>2</v>
      </c>
      <c r="P1818">
        <f t="shared" si="85"/>
        <v>84.83</v>
      </c>
      <c r="Q1818" s="11" t="s">
        <v>8336</v>
      </c>
      <c r="R1818" s="11" t="s">
        <v>8337</v>
      </c>
      <c r="S1818" s="14">
        <f t="shared" si="86"/>
        <v>42548.876192129625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84"/>
        <v>52</v>
      </c>
      <c r="P1819">
        <f t="shared" si="85"/>
        <v>94.19</v>
      </c>
      <c r="Q1819" s="11" t="s">
        <v>8336</v>
      </c>
      <c r="R1819" s="11" t="s">
        <v>8337</v>
      </c>
      <c r="S1819" s="14">
        <f t="shared" si="86"/>
        <v>42705.662118055552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84"/>
        <v>0</v>
      </c>
      <c r="P1820" t="e">
        <f t="shared" si="85"/>
        <v>#DIV/0!</v>
      </c>
      <c r="Q1820" s="11" t="s">
        <v>8336</v>
      </c>
      <c r="R1820" s="11" t="s">
        <v>8337</v>
      </c>
      <c r="S1820" s="14">
        <f t="shared" si="86"/>
        <v>42067.234375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84"/>
        <v>2</v>
      </c>
      <c r="P1821">
        <f t="shared" si="85"/>
        <v>6.25</v>
      </c>
      <c r="Q1821" s="11" t="s">
        <v>8336</v>
      </c>
      <c r="R1821" s="11" t="s">
        <v>8337</v>
      </c>
      <c r="S1821" s="14">
        <f t="shared" si="86"/>
        <v>41820.752268518518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84"/>
        <v>7</v>
      </c>
      <c r="P1822">
        <f t="shared" si="85"/>
        <v>213.38</v>
      </c>
      <c r="Q1822" s="11" t="s">
        <v>8336</v>
      </c>
      <c r="R1822" s="11" t="s">
        <v>8337</v>
      </c>
      <c r="S1822" s="14">
        <f t="shared" si="86"/>
        <v>42065.084375000006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84"/>
        <v>135</v>
      </c>
      <c r="P1823">
        <f t="shared" si="85"/>
        <v>59.16</v>
      </c>
      <c r="Q1823" s="11" t="s">
        <v>8323</v>
      </c>
      <c r="R1823" s="11" t="s">
        <v>8324</v>
      </c>
      <c r="S1823" s="14">
        <f t="shared" si="86"/>
        <v>40926.319062499999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84"/>
        <v>100</v>
      </c>
      <c r="P1824">
        <f t="shared" si="85"/>
        <v>27.27</v>
      </c>
      <c r="Q1824" s="11" t="s">
        <v>8323</v>
      </c>
      <c r="R1824" s="11" t="s">
        <v>8324</v>
      </c>
      <c r="S1824" s="14">
        <f t="shared" si="86"/>
        <v>41634.797013888885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84"/>
        <v>116</v>
      </c>
      <c r="P1825">
        <f t="shared" si="85"/>
        <v>24.58</v>
      </c>
      <c r="Q1825" s="11" t="s">
        <v>8323</v>
      </c>
      <c r="R1825" s="11" t="s">
        <v>8324</v>
      </c>
      <c r="S1825" s="14">
        <f t="shared" si="86"/>
        <v>41176.684907407405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84"/>
        <v>100</v>
      </c>
      <c r="P1826">
        <f t="shared" si="85"/>
        <v>75.05</v>
      </c>
      <c r="Q1826" s="11" t="s">
        <v>8323</v>
      </c>
      <c r="R1826" s="11" t="s">
        <v>8324</v>
      </c>
      <c r="S1826" s="14">
        <f t="shared" si="86"/>
        <v>41626.916284722225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84"/>
        <v>105</v>
      </c>
      <c r="P1827">
        <f t="shared" si="85"/>
        <v>42.02</v>
      </c>
      <c r="Q1827" s="11" t="s">
        <v>8323</v>
      </c>
      <c r="R1827" s="11" t="s">
        <v>8324</v>
      </c>
      <c r="S1827" s="14">
        <f t="shared" si="86"/>
        <v>41443.83452546296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84"/>
        <v>101</v>
      </c>
      <c r="P1828">
        <f t="shared" si="85"/>
        <v>53.16</v>
      </c>
      <c r="Q1828" s="11" t="s">
        <v>8323</v>
      </c>
      <c r="R1828" s="11" t="s">
        <v>8324</v>
      </c>
      <c r="S1828" s="14">
        <f t="shared" si="86"/>
        <v>41657.923807870371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84"/>
        <v>101</v>
      </c>
      <c r="P1829">
        <f t="shared" si="85"/>
        <v>83.89</v>
      </c>
      <c r="Q1829" s="11" t="s">
        <v>8323</v>
      </c>
      <c r="R1829" s="11" t="s">
        <v>8324</v>
      </c>
      <c r="S1829" s="14">
        <f t="shared" si="86"/>
        <v>40555.325937499998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84"/>
        <v>100</v>
      </c>
      <c r="P1830">
        <f t="shared" si="85"/>
        <v>417.33</v>
      </c>
      <c r="Q1830" s="11" t="s">
        <v>8323</v>
      </c>
      <c r="R1830" s="11" t="s">
        <v>8324</v>
      </c>
      <c r="S1830" s="14">
        <f t="shared" si="86"/>
        <v>41736.899652777778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84"/>
        <v>167</v>
      </c>
      <c r="P1831">
        <f t="shared" si="85"/>
        <v>75.77</v>
      </c>
      <c r="Q1831" s="11" t="s">
        <v>8323</v>
      </c>
      <c r="R1831" s="11" t="s">
        <v>8324</v>
      </c>
      <c r="S1831" s="14">
        <f t="shared" si="86"/>
        <v>40516.087627314817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84"/>
        <v>102</v>
      </c>
      <c r="P1832">
        <f t="shared" si="85"/>
        <v>67.39</v>
      </c>
      <c r="Q1832" s="11" t="s">
        <v>8323</v>
      </c>
      <c r="R1832" s="11" t="s">
        <v>8324</v>
      </c>
      <c r="S1832" s="14">
        <f t="shared" si="86"/>
        <v>41664.684108796297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84"/>
        <v>103</v>
      </c>
      <c r="P1833">
        <f t="shared" si="85"/>
        <v>73.569999999999993</v>
      </c>
      <c r="Q1833" s="11" t="s">
        <v>8323</v>
      </c>
      <c r="R1833" s="11" t="s">
        <v>8324</v>
      </c>
      <c r="S1833" s="14">
        <f t="shared" si="86"/>
        <v>41026.996099537035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84"/>
        <v>143</v>
      </c>
      <c r="P1834">
        <f t="shared" si="85"/>
        <v>25</v>
      </c>
      <c r="Q1834" s="11" t="s">
        <v>8323</v>
      </c>
      <c r="R1834" s="11" t="s">
        <v>8324</v>
      </c>
      <c r="S1834" s="14">
        <f t="shared" si="86"/>
        <v>40576.539664351854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84"/>
        <v>263</v>
      </c>
      <c r="P1835">
        <f t="shared" si="85"/>
        <v>42</v>
      </c>
      <c r="Q1835" s="11" t="s">
        <v>8323</v>
      </c>
      <c r="R1835" s="11" t="s">
        <v>8324</v>
      </c>
      <c r="S1835" s="14">
        <f t="shared" si="86"/>
        <v>41303.044016203705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84"/>
        <v>118</v>
      </c>
      <c r="P1836">
        <f t="shared" si="85"/>
        <v>131.16999999999999</v>
      </c>
      <c r="Q1836" s="11" t="s">
        <v>8323</v>
      </c>
      <c r="R1836" s="11" t="s">
        <v>8324</v>
      </c>
      <c r="S1836" s="14">
        <f t="shared" si="86"/>
        <v>41988.964062500003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84"/>
        <v>104</v>
      </c>
      <c r="P1837">
        <f t="shared" si="85"/>
        <v>47.27</v>
      </c>
      <c r="Q1837" s="11" t="s">
        <v>8323</v>
      </c>
      <c r="R1837" s="11" t="s">
        <v>8324</v>
      </c>
      <c r="S1837" s="14">
        <f t="shared" si="86"/>
        <v>42430.702210648145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84"/>
        <v>200</v>
      </c>
      <c r="P1838">
        <f t="shared" si="85"/>
        <v>182.13</v>
      </c>
      <c r="Q1838" s="11" t="s">
        <v>8323</v>
      </c>
      <c r="R1838" s="11" t="s">
        <v>8324</v>
      </c>
      <c r="S1838" s="14">
        <f t="shared" si="86"/>
        <v>41305.809363425928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84"/>
        <v>307</v>
      </c>
      <c r="P1839">
        <f t="shared" si="85"/>
        <v>61.37</v>
      </c>
      <c r="Q1839" s="11" t="s">
        <v>8323</v>
      </c>
      <c r="R1839" s="11" t="s">
        <v>8324</v>
      </c>
      <c r="S1839" s="14">
        <f t="shared" si="86"/>
        <v>40926.047858796301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84"/>
        <v>100</v>
      </c>
      <c r="P1840">
        <f t="shared" si="85"/>
        <v>35.770000000000003</v>
      </c>
      <c r="Q1840" s="11" t="s">
        <v>8323</v>
      </c>
      <c r="R1840" s="11" t="s">
        <v>8324</v>
      </c>
      <c r="S1840" s="14">
        <f t="shared" si="86"/>
        <v>40788.786539351851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84"/>
        <v>205</v>
      </c>
      <c r="P1841">
        <f t="shared" si="85"/>
        <v>45.62</v>
      </c>
      <c r="Q1841" s="11" t="s">
        <v>8323</v>
      </c>
      <c r="R1841" s="11" t="s">
        <v>8324</v>
      </c>
      <c r="S1841" s="14">
        <f t="shared" si="86"/>
        <v>42614.722013888888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84"/>
        <v>109</v>
      </c>
      <c r="P1842">
        <f t="shared" si="85"/>
        <v>75.38</v>
      </c>
      <c r="Q1842" s="11" t="s">
        <v>8323</v>
      </c>
      <c r="R1842" s="11" t="s">
        <v>8324</v>
      </c>
      <c r="S1842" s="14">
        <f t="shared" si="86"/>
        <v>41382.096180555556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84"/>
        <v>102</v>
      </c>
      <c r="P1843">
        <f t="shared" si="85"/>
        <v>50.88</v>
      </c>
      <c r="Q1843" s="11" t="s">
        <v>8323</v>
      </c>
      <c r="R1843" s="11" t="s">
        <v>8324</v>
      </c>
      <c r="S1843" s="14">
        <f t="shared" si="86"/>
        <v>41745.84542824074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84"/>
        <v>125</v>
      </c>
      <c r="P1844">
        <f t="shared" si="85"/>
        <v>119.29</v>
      </c>
      <c r="Q1844" s="11" t="s">
        <v>8323</v>
      </c>
      <c r="R1844" s="11" t="s">
        <v>8324</v>
      </c>
      <c r="S1844" s="14">
        <f t="shared" si="86"/>
        <v>42031.631724537037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84"/>
        <v>124</v>
      </c>
      <c r="P1845">
        <f t="shared" si="85"/>
        <v>92.54</v>
      </c>
      <c r="Q1845" s="11" t="s">
        <v>8323</v>
      </c>
      <c r="R1845" s="11" t="s">
        <v>8324</v>
      </c>
      <c r="S1845" s="14">
        <f t="shared" si="86"/>
        <v>40564.994837962964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84"/>
        <v>101</v>
      </c>
      <c r="P1846">
        <f t="shared" si="85"/>
        <v>76.05</v>
      </c>
      <c r="Q1846" s="11" t="s">
        <v>8323</v>
      </c>
      <c r="R1846" s="11" t="s">
        <v>8324</v>
      </c>
      <c r="S1846" s="14">
        <f t="shared" si="86"/>
        <v>40666.973541666666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84"/>
        <v>100</v>
      </c>
      <c r="P1847">
        <f t="shared" si="85"/>
        <v>52.63</v>
      </c>
      <c r="Q1847" s="11" t="s">
        <v>8323</v>
      </c>
      <c r="R1847" s="11" t="s">
        <v>8324</v>
      </c>
      <c r="S1847" s="14">
        <f t="shared" si="86"/>
        <v>42523.333310185189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84"/>
        <v>138</v>
      </c>
      <c r="P1848">
        <f t="shared" si="85"/>
        <v>98.99</v>
      </c>
      <c r="Q1848" s="11" t="s">
        <v>8323</v>
      </c>
      <c r="R1848" s="11" t="s">
        <v>8324</v>
      </c>
      <c r="S1848" s="14">
        <f t="shared" si="86"/>
        <v>41228.650196759263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84"/>
        <v>121</v>
      </c>
      <c r="P1849">
        <f t="shared" si="85"/>
        <v>79.53</v>
      </c>
      <c r="Q1849" s="11" t="s">
        <v>8323</v>
      </c>
      <c r="R1849" s="11" t="s">
        <v>8324</v>
      </c>
      <c r="S1849" s="14">
        <f t="shared" si="86"/>
        <v>42094.236481481479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84"/>
        <v>107</v>
      </c>
      <c r="P1850">
        <f t="shared" si="85"/>
        <v>134.21</v>
      </c>
      <c r="Q1850" s="11" t="s">
        <v>8323</v>
      </c>
      <c r="R1850" s="11" t="s">
        <v>8324</v>
      </c>
      <c r="S1850" s="14">
        <f t="shared" si="86"/>
        <v>40691.788055555553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84"/>
        <v>100</v>
      </c>
      <c r="P1851">
        <f t="shared" si="85"/>
        <v>37.630000000000003</v>
      </c>
      <c r="Q1851" s="11" t="s">
        <v>8323</v>
      </c>
      <c r="R1851" s="11" t="s">
        <v>8324</v>
      </c>
      <c r="S1851" s="14">
        <f t="shared" si="86"/>
        <v>41169.845590277779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84"/>
        <v>102</v>
      </c>
      <c r="P1852">
        <f t="shared" si="85"/>
        <v>51.04</v>
      </c>
      <c r="Q1852" s="11" t="s">
        <v>8323</v>
      </c>
      <c r="R1852" s="11" t="s">
        <v>8324</v>
      </c>
      <c r="S1852" s="14">
        <f t="shared" si="86"/>
        <v>41800.959490740745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84"/>
        <v>100</v>
      </c>
      <c r="P1853">
        <f t="shared" si="85"/>
        <v>50.04</v>
      </c>
      <c r="Q1853" s="11" t="s">
        <v>8323</v>
      </c>
      <c r="R1853" s="11" t="s">
        <v>8324</v>
      </c>
      <c r="S1853" s="14">
        <f t="shared" si="86"/>
        <v>41827.906689814816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84"/>
        <v>117</v>
      </c>
      <c r="P1854">
        <f t="shared" si="85"/>
        <v>133.93</v>
      </c>
      <c r="Q1854" s="11" t="s">
        <v>8323</v>
      </c>
      <c r="R1854" s="11" t="s">
        <v>8324</v>
      </c>
      <c r="S1854" s="14">
        <f t="shared" si="86"/>
        <v>42081.77143518519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84"/>
        <v>102</v>
      </c>
      <c r="P1855">
        <f t="shared" si="85"/>
        <v>58.21</v>
      </c>
      <c r="Q1855" s="11" t="s">
        <v>8323</v>
      </c>
      <c r="R1855" s="11" t="s">
        <v>8324</v>
      </c>
      <c r="S1855" s="14">
        <f t="shared" si="86"/>
        <v>41177.060381944444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84"/>
        <v>102</v>
      </c>
      <c r="P1856">
        <f t="shared" si="85"/>
        <v>88.04</v>
      </c>
      <c r="Q1856" s="11" t="s">
        <v>8323</v>
      </c>
      <c r="R1856" s="11" t="s">
        <v>8324</v>
      </c>
      <c r="S1856" s="14">
        <f t="shared" si="86"/>
        <v>41388.021261574075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84"/>
        <v>154</v>
      </c>
      <c r="P1857">
        <f t="shared" si="85"/>
        <v>70.58</v>
      </c>
      <c r="Q1857" s="11" t="s">
        <v>8323</v>
      </c>
      <c r="R1857" s="11" t="s">
        <v>8324</v>
      </c>
      <c r="S1857" s="14">
        <f t="shared" si="86"/>
        <v>41600.538657407407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84"/>
        <v>101</v>
      </c>
      <c r="P1858">
        <f t="shared" si="85"/>
        <v>53.29</v>
      </c>
      <c r="Q1858" s="11" t="s">
        <v>8323</v>
      </c>
      <c r="R1858" s="11" t="s">
        <v>8324</v>
      </c>
      <c r="S1858" s="14">
        <f t="shared" si="86"/>
        <v>41817.854999999996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87">ROUND(E1859/D1859*100,0)</f>
        <v>100</v>
      </c>
      <c r="P1859">
        <f t="shared" ref="P1859:P1922" si="88">ROUND(E1859/L1859,2)</f>
        <v>136.36000000000001</v>
      </c>
      <c r="Q1859" s="11" t="s">
        <v>8323</v>
      </c>
      <c r="R1859" s="11" t="s">
        <v>8324</v>
      </c>
      <c r="S1859" s="14">
        <f t="shared" ref="S1859:S1922" si="89">(((J1859/60)/60)/24)+DATE(1970,1,1)</f>
        <v>41864.76866898148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87"/>
        <v>109</v>
      </c>
      <c r="P1860">
        <f t="shared" si="88"/>
        <v>40.549999999999997</v>
      </c>
      <c r="Q1860" s="11" t="s">
        <v>8323</v>
      </c>
      <c r="R1860" s="11" t="s">
        <v>8324</v>
      </c>
      <c r="S1860" s="14">
        <f t="shared" si="89"/>
        <v>40833.200474537036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87"/>
        <v>132</v>
      </c>
      <c r="P1861">
        <f t="shared" si="88"/>
        <v>70.63</v>
      </c>
      <c r="Q1861" s="11" t="s">
        <v>8323</v>
      </c>
      <c r="R1861" s="11" t="s">
        <v>8324</v>
      </c>
      <c r="S1861" s="14">
        <f t="shared" si="89"/>
        <v>40778.770011574074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87"/>
        <v>133</v>
      </c>
      <c r="P1862">
        <f t="shared" si="88"/>
        <v>52.68</v>
      </c>
      <c r="Q1862" s="11" t="s">
        <v>8323</v>
      </c>
      <c r="R1862" s="11" t="s">
        <v>8324</v>
      </c>
      <c r="S1862" s="14">
        <f t="shared" si="89"/>
        <v>41655.709305555552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87"/>
        <v>0</v>
      </c>
      <c r="P1863" t="e">
        <f t="shared" si="88"/>
        <v>#DIV/0!</v>
      </c>
      <c r="Q1863" s="11" t="s">
        <v>8331</v>
      </c>
      <c r="R1863" s="11" t="s">
        <v>8333</v>
      </c>
      <c r="S1863" s="14">
        <f t="shared" si="89"/>
        <v>42000.300243055557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87"/>
        <v>8</v>
      </c>
      <c r="P1864">
        <f t="shared" si="88"/>
        <v>90.94</v>
      </c>
      <c r="Q1864" s="11" t="s">
        <v>8331</v>
      </c>
      <c r="R1864" s="11" t="s">
        <v>8333</v>
      </c>
      <c r="S1864" s="14">
        <f t="shared" si="89"/>
        <v>42755.492754629624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87"/>
        <v>0</v>
      </c>
      <c r="P1865">
        <f t="shared" si="88"/>
        <v>5</v>
      </c>
      <c r="Q1865" s="11" t="s">
        <v>8331</v>
      </c>
      <c r="R1865" s="11" t="s">
        <v>8333</v>
      </c>
      <c r="S1865" s="14">
        <f t="shared" si="89"/>
        <v>41772.797280092593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87"/>
        <v>43</v>
      </c>
      <c r="P1866">
        <f t="shared" si="88"/>
        <v>58.08</v>
      </c>
      <c r="Q1866" s="11" t="s">
        <v>8331</v>
      </c>
      <c r="R1866" s="11" t="s">
        <v>8333</v>
      </c>
      <c r="S1866" s="14">
        <f t="shared" si="89"/>
        <v>41733.716435185182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87"/>
        <v>0</v>
      </c>
      <c r="P1867">
        <f t="shared" si="88"/>
        <v>2</v>
      </c>
      <c r="Q1867" s="11" t="s">
        <v>8331</v>
      </c>
      <c r="R1867" s="11" t="s">
        <v>8333</v>
      </c>
      <c r="S1867" s="14">
        <f t="shared" si="89"/>
        <v>42645.367442129631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87"/>
        <v>1</v>
      </c>
      <c r="P1868">
        <f t="shared" si="88"/>
        <v>62.5</v>
      </c>
      <c r="Q1868" s="11" t="s">
        <v>8331</v>
      </c>
      <c r="R1868" s="11" t="s">
        <v>8333</v>
      </c>
      <c r="S1868" s="14">
        <f t="shared" si="89"/>
        <v>42742.246493055558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87"/>
        <v>0</v>
      </c>
      <c r="P1869">
        <f t="shared" si="88"/>
        <v>10</v>
      </c>
      <c r="Q1869" s="11" t="s">
        <v>8331</v>
      </c>
      <c r="R1869" s="11" t="s">
        <v>8333</v>
      </c>
      <c r="S1869" s="14">
        <f t="shared" si="89"/>
        <v>42649.924907407403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87"/>
        <v>5</v>
      </c>
      <c r="P1870">
        <f t="shared" si="88"/>
        <v>71.59</v>
      </c>
      <c r="Q1870" s="11" t="s">
        <v>8331</v>
      </c>
      <c r="R1870" s="11" t="s">
        <v>8333</v>
      </c>
      <c r="S1870" s="14">
        <f t="shared" si="89"/>
        <v>42328.779224537036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87"/>
        <v>0</v>
      </c>
      <c r="P1871" t="e">
        <f t="shared" si="88"/>
        <v>#DIV/0!</v>
      </c>
      <c r="Q1871" s="11" t="s">
        <v>8331</v>
      </c>
      <c r="R1871" s="11" t="s">
        <v>8333</v>
      </c>
      <c r="S1871" s="14">
        <f t="shared" si="89"/>
        <v>42709.002881944441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87"/>
        <v>10</v>
      </c>
      <c r="P1872">
        <f t="shared" si="88"/>
        <v>32.82</v>
      </c>
      <c r="Q1872" s="11" t="s">
        <v>8331</v>
      </c>
      <c r="R1872" s="11" t="s">
        <v>8333</v>
      </c>
      <c r="S1872" s="14">
        <f t="shared" si="89"/>
        <v>42371.355729166666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87"/>
        <v>72</v>
      </c>
      <c r="P1873">
        <f t="shared" si="88"/>
        <v>49.12</v>
      </c>
      <c r="Q1873" s="11" t="s">
        <v>8331</v>
      </c>
      <c r="R1873" s="11" t="s">
        <v>8333</v>
      </c>
      <c r="S1873" s="14">
        <f t="shared" si="89"/>
        <v>41923.783576388887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87"/>
        <v>1</v>
      </c>
      <c r="P1874">
        <f t="shared" si="88"/>
        <v>16.309999999999999</v>
      </c>
      <c r="Q1874" s="11" t="s">
        <v>8331</v>
      </c>
      <c r="R1874" s="11" t="s">
        <v>8333</v>
      </c>
      <c r="S1874" s="14">
        <f t="shared" si="89"/>
        <v>42155.129652777774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87"/>
        <v>0</v>
      </c>
      <c r="P1875">
        <f t="shared" si="88"/>
        <v>18</v>
      </c>
      <c r="Q1875" s="11" t="s">
        <v>8331</v>
      </c>
      <c r="R1875" s="11" t="s">
        <v>8333</v>
      </c>
      <c r="S1875" s="14">
        <f t="shared" si="89"/>
        <v>42164.615856481483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87"/>
        <v>0</v>
      </c>
      <c r="P1876">
        <f t="shared" si="88"/>
        <v>13</v>
      </c>
      <c r="Q1876" s="11" t="s">
        <v>8331</v>
      </c>
      <c r="R1876" s="11" t="s">
        <v>8333</v>
      </c>
      <c r="S1876" s="14">
        <f t="shared" si="89"/>
        <v>42529.969131944439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87"/>
        <v>1</v>
      </c>
      <c r="P1877">
        <f t="shared" si="88"/>
        <v>17</v>
      </c>
      <c r="Q1877" s="11" t="s">
        <v>8331</v>
      </c>
      <c r="R1877" s="11" t="s">
        <v>8333</v>
      </c>
      <c r="S1877" s="14">
        <f t="shared" si="89"/>
        <v>42528.899398148147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87"/>
        <v>0</v>
      </c>
      <c r="P1878" t="e">
        <f t="shared" si="88"/>
        <v>#DIV/0!</v>
      </c>
      <c r="Q1878" s="11" t="s">
        <v>8331</v>
      </c>
      <c r="R1878" s="11" t="s">
        <v>8333</v>
      </c>
      <c r="S1878" s="14">
        <f t="shared" si="89"/>
        <v>41776.284780092588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87"/>
        <v>0</v>
      </c>
      <c r="P1879" t="e">
        <f t="shared" si="88"/>
        <v>#DIV/0!</v>
      </c>
      <c r="Q1879" s="11" t="s">
        <v>8331</v>
      </c>
      <c r="R1879" s="11" t="s">
        <v>8333</v>
      </c>
      <c r="S1879" s="14">
        <f t="shared" si="89"/>
        <v>42035.029224537036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87"/>
        <v>0</v>
      </c>
      <c r="P1880" t="e">
        <f t="shared" si="88"/>
        <v>#DIV/0!</v>
      </c>
      <c r="Q1880" s="11" t="s">
        <v>8331</v>
      </c>
      <c r="R1880" s="11" t="s">
        <v>8333</v>
      </c>
      <c r="S1880" s="14">
        <f t="shared" si="89"/>
        <v>41773.008738425924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87"/>
        <v>0</v>
      </c>
      <c r="P1881">
        <f t="shared" si="88"/>
        <v>3</v>
      </c>
      <c r="Q1881" s="11" t="s">
        <v>8331</v>
      </c>
      <c r="R1881" s="11" t="s">
        <v>8333</v>
      </c>
      <c r="S1881" s="14">
        <f t="shared" si="89"/>
        <v>42413.649641203709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87"/>
        <v>20</v>
      </c>
      <c r="P1882">
        <f t="shared" si="88"/>
        <v>41.83</v>
      </c>
      <c r="Q1882" s="11" t="s">
        <v>8331</v>
      </c>
      <c r="R1882" s="11" t="s">
        <v>8333</v>
      </c>
      <c r="S1882" s="14">
        <f t="shared" si="89"/>
        <v>42430.566898148143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87"/>
        <v>173</v>
      </c>
      <c r="P1883">
        <f t="shared" si="88"/>
        <v>49.34</v>
      </c>
      <c r="Q1883" s="11" t="s">
        <v>8323</v>
      </c>
      <c r="R1883" s="11" t="s">
        <v>8327</v>
      </c>
      <c r="S1883" s="14">
        <f t="shared" si="89"/>
        <v>42043.152650462958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87"/>
        <v>101</v>
      </c>
      <c r="P1884">
        <f t="shared" si="88"/>
        <v>41.73</v>
      </c>
      <c r="Q1884" s="11" t="s">
        <v>8323</v>
      </c>
      <c r="R1884" s="11" t="s">
        <v>8327</v>
      </c>
      <c r="S1884" s="14">
        <f t="shared" si="89"/>
        <v>41067.949212962965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87"/>
        <v>105</v>
      </c>
      <c r="P1885">
        <f t="shared" si="88"/>
        <v>32.72</v>
      </c>
      <c r="Q1885" s="11" t="s">
        <v>8323</v>
      </c>
      <c r="R1885" s="11" t="s">
        <v>8327</v>
      </c>
      <c r="S1885" s="14">
        <f t="shared" si="89"/>
        <v>40977.948009259257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87"/>
        <v>135</v>
      </c>
      <c r="P1886">
        <f t="shared" si="88"/>
        <v>51.96</v>
      </c>
      <c r="Q1886" s="11" t="s">
        <v>8323</v>
      </c>
      <c r="R1886" s="11" t="s">
        <v>8327</v>
      </c>
      <c r="S1886" s="14">
        <f t="shared" si="89"/>
        <v>41205.198321759257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87"/>
        <v>116</v>
      </c>
      <c r="P1887">
        <f t="shared" si="88"/>
        <v>50.69</v>
      </c>
      <c r="Q1887" s="11" t="s">
        <v>8323</v>
      </c>
      <c r="R1887" s="11" t="s">
        <v>8327</v>
      </c>
      <c r="S1887" s="14">
        <f t="shared" si="89"/>
        <v>41099.093865740739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87"/>
        <v>102</v>
      </c>
      <c r="P1888">
        <f t="shared" si="88"/>
        <v>42.24</v>
      </c>
      <c r="Q1888" s="11" t="s">
        <v>8323</v>
      </c>
      <c r="R1888" s="11" t="s">
        <v>8327</v>
      </c>
      <c r="S1888" s="14">
        <f t="shared" si="89"/>
        <v>41925.906689814816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87"/>
        <v>111</v>
      </c>
      <c r="P1889">
        <f t="shared" si="88"/>
        <v>416.88</v>
      </c>
      <c r="Q1889" s="11" t="s">
        <v>8323</v>
      </c>
      <c r="R1889" s="11" t="s">
        <v>8327</v>
      </c>
      <c r="S1889" s="14">
        <f t="shared" si="89"/>
        <v>42323.800138888888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87"/>
        <v>166</v>
      </c>
      <c r="P1890">
        <f t="shared" si="88"/>
        <v>46.65</v>
      </c>
      <c r="Q1890" s="11" t="s">
        <v>8323</v>
      </c>
      <c r="R1890" s="11" t="s">
        <v>8327</v>
      </c>
      <c r="S1890" s="14">
        <f t="shared" si="89"/>
        <v>40299.239953703705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87"/>
        <v>107</v>
      </c>
      <c r="P1891">
        <f t="shared" si="88"/>
        <v>48.45</v>
      </c>
      <c r="Q1891" s="11" t="s">
        <v>8323</v>
      </c>
      <c r="R1891" s="11" t="s">
        <v>8327</v>
      </c>
      <c r="S1891" s="14">
        <f t="shared" si="89"/>
        <v>41299.793356481481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87"/>
        <v>145</v>
      </c>
      <c r="P1892">
        <f t="shared" si="88"/>
        <v>70.53</v>
      </c>
      <c r="Q1892" s="11" t="s">
        <v>8323</v>
      </c>
      <c r="R1892" s="11" t="s">
        <v>8327</v>
      </c>
      <c r="S1892" s="14">
        <f t="shared" si="89"/>
        <v>41228.786203703705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87"/>
        <v>106</v>
      </c>
      <c r="P1893">
        <f t="shared" si="88"/>
        <v>87.96</v>
      </c>
      <c r="Q1893" s="11" t="s">
        <v>8323</v>
      </c>
      <c r="R1893" s="11" t="s">
        <v>8327</v>
      </c>
      <c r="S1893" s="14">
        <f t="shared" si="89"/>
        <v>40335.798078703701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87"/>
        <v>137</v>
      </c>
      <c r="P1894">
        <f t="shared" si="88"/>
        <v>26.27</v>
      </c>
      <c r="Q1894" s="11" t="s">
        <v>8323</v>
      </c>
      <c r="R1894" s="11" t="s">
        <v>8327</v>
      </c>
      <c r="S1894" s="14">
        <f t="shared" si="89"/>
        <v>40671.637511574074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87"/>
        <v>104</v>
      </c>
      <c r="P1895">
        <f t="shared" si="88"/>
        <v>57.78</v>
      </c>
      <c r="Q1895" s="11" t="s">
        <v>8323</v>
      </c>
      <c r="R1895" s="11" t="s">
        <v>8327</v>
      </c>
      <c r="S1895" s="14">
        <f t="shared" si="89"/>
        <v>40632.94195601852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87"/>
        <v>115</v>
      </c>
      <c r="P1896">
        <f t="shared" si="88"/>
        <v>57.25</v>
      </c>
      <c r="Q1896" s="11" t="s">
        <v>8323</v>
      </c>
      <c r="R1896" s="11" t="s">
        <v>8327</v>
      </c>
      <c r="S1896" s="14">
        <f t="shared" si="89"/>
        <v>40920.904895833337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87"/>
        <v>102</v>
      </c>
      <c r="P1897">
        <f t="shared" si="88"/>
        <v>196.34</v>
      </c>
      <c r="Q1897" s="11" t="s">
        <v>8323</v>
      </c>
      <c r="R1897" s="11" t="s">
        <v>8327</v>
      </c>
      <c r="S1897" s="14">
        <f t="shared" si="89"/>
        <v>42267.746782407412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87"/>
        <v>124</v>
      </c>
      <c r="P1898">
        <f t="shared" si="88"/>
        <v>43</v>
      </c>
      <c r="Q1898" s="11" t="s">
        <v>8323</v>
      </c>
      <c r="R1898" s="11" t="s">
        <v>8327</v>
      </c>
      <c r="S1898" s="14">
        <f t="shared" si="89"/>
        <v>40981.710243055553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87"/>
        <v>102</v>
      </c>
      <c r="P1899">
        <f t="shared" si="88"/>
        <v>35.549999999999997</v>
      </c>
      <c r="Q1899" s="11" t="s">
        <v>8323</v>
      </c>
      <c r="R1899" s="11" t="s">
        <v>8327</v>
      </c>
      <c r="S1899" s="14">
        <f t="shared" si="89"/>
        <v>41680.583402777782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87"/>
        <v>145</v>
      </c>
      <c r="P1900">
        <f t="shared" si="88"/>
        <v>68.81</v>
      </c>
      <c r="Q1900" s="11" t="s">
        <v>8323</v>
      </c>
      <c r="R1900" s="11" t="s">
        <v>8327</v>
      </c>
      <c r="S1900" s="14">
        <f t="shared" si="89"/>
        <v>42366.192974537036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87"/>
        <v>133</v>
      </c>
      <c r="P1901">
        <f t="shared" si="88"/>
        <v>28.57</v>
      </c>
      <c r="Q1901" s="11" t="s">
        <v>8323</v>
      </c>
      <c r="R1901" s="11" t="s">
        <v>8327</v>
      </c>
      <c r="S1901" s="14">
        <f t="shared" si="89"/>
        <v>42058.941736111112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87"/>
        <v>109</v>
      </c>
      <c r="P1902">
        <f t="shared" si="88"/>
        <v>50.63</v>
      </c>
      <c r="Q1902" s="11" t="s">
        <v>8323</v>
      </c>
      <c r="R1902" s="11" t="s">
        <v>8327</v>
      </c>
      <c r="S1902" s="14">
        <f t="shared" si="89"/>
        <v>41160.871886574074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87"/>
        <v>3</v>
      </c>
      <c r="P1903">
        <f t="shared" si="88"/>
        <v>106.8</v>
      </c>
      <c r="Q1903" s="11" t="s">
        <v>8317</v>
      </c>
      <c r="R1903" s="11" t="s">
        <v>8346</v>
      </c>
      <c r="S1903" s="14">
        <f t="shared" si="89"/>
        <v>42116.54315972222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87"/>
        <v>1</v>
      </c>
      <c r="P1904">
        <f t="shared" si="88"/>
        <v>4</v>
      </c>
      <c r="Q1904" s="11" t="s">
        <v>8317</v>
      </c>
      <c r="R1904" s="11" t="s">
        <v>8346</v>
      </c>
      <c r="S1904" s="14">
        <f t="shared" si="89"/>
        <v>42037.789895833332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87"/>
        <v>47</v>
      </c>
      <c r="P1905">
        <f t="shared" si="88"/>
        <v>34.1</v>
      </c>
      <c r="Q1905" s="11" t="s">
        <v>8317</v>
      </c>
      <c r="R1905" s="11" t="s">
        <v>8346</v>
      </c>
      <c r="S1905" s="14">
        <f t="shared" si="89"/>
        <v>42702.770729166667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87"/>
        <v>0</v>
      </c>
      <c r="P1906">
        <f t="shared" si="88"/>
        <v>25</v>
      </c>
      <c r="Q1906" s="11" t="s">
        <v>8317</v>
      </c>
      <c r="R1906" s="11" t="s">
        <v>8346</v>
      </c>
      <c r="S1906" s="14">
        <f t="shared" si="89"/>
        <v>42326.685428240744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87"/>
        <v>0</v>
      </c>
      <c r="P1907">
        <f t="shared" si="88"/>
        <v>10.5</v>
      </c>
      <c r="Q1907" s="11" t="s">
        <v>8317</v>
      </c>
      <c r="R1907" s="11" t="s">
        <v>8346</v>
      </c>
      <c r="S1907" s="14">
        <f t="shared" si="89"/>
        <v>41859.925856481481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87"/>
        <v>43</v>
      </c>
      <c r="P1908">
        <f t="shared" si="88"/>
        <v>215.96</v>
      </c>
      <c r="Q1908" s="11" t="s">
        <v>8317</v>
      </c>
      <c r="R1908" s="11" t="s">
        <v>8346</v>
      </c>
      <c r="S1908" s="14">
        <f t="shared" si="89"/>
        <v>42514.671099537038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87"/>
        <v>0</v>
      </c>
      <c r="P1909">
        <f t="shared" si="88"/>
        <v>21.25</v>
      </c>
      <c r="Q1909" s="11" t="s">
        <v>8317</v>
      </c>
      <c r="R1909" s="11" t="s">
        <v>8346</v>
      </c>
      <c r="S1909" s="14">
        <f t="shared" si="89"/>
        <v>41767.587094907409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87"/>
        <v>2</v>
      </c>
      <c r="P1910">
        <f t="shared" si="88"/>
        <v>108.25</v>
      </c>
      <c r="Q1910" s="11" t="s">
        <v>8317</v>
      </c>
      <c r="R1910" s="11" t="s">
        <v>8346</v>
      </c>
      <c r="S1910" s="14">
        <f t="shared" si="89"/>
        <v>42703.917824074073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87"/>
        <v>14</v>
      </c>
      <c r="P1911">
        <f t="shared" si="88"/>
        <v>129.97</v>
      </c>
      <c r="Q1911" s="11" t="s">
        <v>8317</v>
      </c>
      <c r="R1911" s="11" t="s">
        <v>8346</v>
      </c>
      <c r="S1911" s="14">
        <f t="shared" si="89"/>
        <v>41905.429155092592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87"/>
        <v>39</v>
      </c>
      <c r="P1912">
        <f t="shared" si="88"/>
        <v>117.49</v>
      </c>
      <c r="Q1912" s="11" t="s">
        <v>8317</v>
      </c>
      <c r="R1912" s="11" t="s">
        <v>8346</v>
      </c>
      <c r="S1912" s="14">
        <f t="shared" si="89"/>
        <v>42264.963159722218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87"/>
        <v>0</v>
      </c>
      <c r="P1913">
        <f t="shared" si="88"/>
        <v>10</v>
      </c>
      <c r="Q1913" s="11" t="s">
        <v>8317</v>
      </c>
      <c r="R1913" s="11" t="s">
        <v>8346</v>
      </c>
      <c r="S1913" s="14">
        <f t="shared" si="89"/>
        <v>41830.033958333333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87"/>
        <v>59</v>
      </c>
      <c r="P1914">
        <f t="shared" si="88"/>
        <v>70.599999999999994</v>
      </c>
      <c r="Q1914" s="11" t="s">
        <v>8317</v>
      </c>
      <c r="R1914" s="11" t="s">
        <v>8346</v>
      </c>
      <c r="S1914" s="14">
        <f t="shared" si="89"/>
        <v>42129.226388888885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87"/>
        <v>1</v>
      </c>
      <c r="P1915">
        <f t="shared" si="88"/>
        <v>24.5</v>
      </c>
      <c r="Q1915" s="11" t="s">
        <v>8317</v>
      </c>
      <c r="R1915" s="11" t="s">
        <v>8346</v>
      </c>
      <c r="S1915" s="14">
        <f t="shared" si="89"/>
        <v>41890.511319444442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87"/>
        <v>9</v>
      </c>
      <c r="P1916">
        <f t="shared" si="88"/>
        <v>30</v>
      </c>
      <c r="Q1916" s="11" t="s">
        <v>8317</v>
      </c>
      <c r="R1916" s="11" t="s">
        <v>8346</v>
      </c>
      <c r="S1916" s="14">
        <f t="shared" si="89"/>
        <v>41929.174456018518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87"/>
        <v>2</v>
      </c>
      <c r="P1917">
        <f t="shared" si="88"/>
        <v>2</v>
      </c>
      <c r="Q1917" s="11" t="s">
        <v>8317</v>
      </c>
      <c r="R1917" s="11" t="s">
        <v>8346</v>
      </c>
      <c r="S1917" s="14">
        <f t="shared" si="89"/>
        <v>41864.04886574074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87"/>
        <v>1</v>
      </c>
      <c r="P1918">
        <f t="shared" si="88"/>
        <v>17</v>
      </c>
      <c r="Q1918" s="11" t="s">
        <v>8317</v>
      </c>
      <c r="R1918" s="11" t="s">
        <v>8346</v>
      </c>
      <c r="S1918" s="14">
        <f t="shared" si="89"/>
        <v>42656.717303240745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87"/>
        <v>53</v>
      </c>
      <c r="P1919">
        <f t="shared" si="88"/>
        <v>2928.93</v>
      </c>
      <c r="Q1919" s="11" t="s">
        <v>8317</v>
      </c>
      <c r="R1919" s="11" t="s">
        <v>8346</v>
      </c>
      <c r="S1919" s="14">
        <f t="shared" si="89"/>
        <v>42746.270057870366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87"/>
        <v>1</v>
      </c>
      <c r="P1920">
        <f t="shared" si="88"/>
        <v>28.89</v>
      </c>
      <c r="Q1920" s="11" t="s">
        <v>8317</v>
      </c>
      <c r="R1920" s="11" t="s">
        <v>8346</v>
      </c>
      <c r="S1920" s="14">
        <f t="shared" si="89"/>
        <v>41828.789942129632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87"/>
        <v>47</v>
      </c>
      <c r="P1921">
        <f t="shared" si="88"/>
        <v>29.63</v>
      </c>
      <c r="Q1921" s="11" t="s">
        <v>8317</v>
      </c>
      <c r="R1921" s="11" t="s">
        <v>8346</v>
      </c>
      <c r="S1921" s="14">
        <f t="shared" si="89"/>
        <v>42113.875567129624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87"/>
        <v>43</v>
      </c>
      <c r="P1922">
        <f t="shared" si="88"/>
        <v>40.98</v>
      </c>
      <c r="Q1922" s="11" t="s">
        <v>8317</v>
      </c>
      <c r="R1922" s="11" t="s">
        <v>8346</v>
      </c>
      <c r="S1922" s="14">
        <f t="shared" si="89"/>
        <v>42270.875706018516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90">ROUND(E1923/D1923*100,0)</f>
        <v>137</v>
      </c>
      <c r="P1923">
        <f t="shared" ref="P1923:P1986" si="91">ROUND(E1923/L1923,2)</f>
        <v>54</v>
      </c>
      <c r="Q1923" s="11" t="s">
        <v>8323</v>
      </c>
      <c r="R1923" s="11" t="s">
        <v>8327</v>
      </c>
      <c r="S1923" s="14">
        <f t="shared" ref="S1923:S1986" si="92">(((J1923/60)/60)/24)+DATE(1970,1,1)</f>
        <v>41074.221562500003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90"/>
        <v>116</v>
      </c>
      <c r="P1924">
        <f t="shared" si="91"/>
        <v>36.11</v>
      </c>
      <c r="Q1924" s="11" t="s">
        <v>8323</v>
      </c>
      <c r="R1924" s="11" t="s">
        <v>8327</v>
      </c>
      <c r="S1924" s="14">
        <f t="shared" si="92"/>
        <v>41590.255868055552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90"/>
        <v>241</v>
      </c>
      <c r="P1925">
        <f t="shared" si="91"/>
        <v>23.15</v>
      </c>
      <c r="Q1925" s="11" t="s">
        <v>8323</v>
      </c>
      <c r="R1925" s="11" t="s">
        <v>8327</v>
      </c>
      <c r="S1925" s="14">
        <f t="shared" si="92"/>
        <v>40772.848749999997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90"/>
        <v>114</v>
      </c>
      <c r="P1926">
        <f t="shared" si="91"/>
        <v>104</v>
      </c>
      <c r="Q1926" s="11" t="s">
        <v>8323</v>
      </c>
      <c r="R1926" s="11" t="s">
        <v>8327</v>
      </c>
      <c r="S1926" s="14">
        <f t="shared" si="92"/>
        <v>41626.761053240742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90"/>
        <v>110</v>
      </c>
      <c r="P1927">
        <f t="shared" si="91"/>
        <v>31.83</v>
      </c>
      <c r="Q1927" s="11" t="s">
        <v>8323</v>
      </c>
      <c r="R1927" s="11" t="s">
        <v>8327</v>
      </c>
      <c r="S1927" s="14">
        <f t="shared" si="92"/>
        <v>41535.90148148148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90"/>
        <v>195</v>
      </c>
      <c r="P1928">
        <f t="shared" si="91"/>
        <v>27.39</v>
      </c>
      <c r="Q1928" s="11" t="s">
        <v>8323</v>
      </c>
      <c r="R1928" s="11" t="s">
        <v>8327</v>
      </c>
      <c r="S1928" s="14">
        <f t="shared" si="92"/>
        <v>40456.954351851848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90"/>
        <v>103</v>
      </c>
      <c r="P1929">
        <f t="shared" si="91"/>
        <v>56.36</v>
      </c>
      <c r="Q1929" s="11" t="s">
        <v>8323</v>
      </c>
      <c r="R1929" s="11" t="s">
        <v>8327</v>
      </c>
      <c r="S1929" s="14">
        <f t="shared" si="92"/>
        <v>40960.861562500002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90"/>
        <v>103</v>
      </c>
      <c r="P1930">
        <f t="shared" si="91"/>
        <v>77.349999999999994</v>
      </c>
      <c r="Q1930" s="11" t="s">
        <v>8323</v>
      </c>
      <c r="R1930" s="11" t="s">
        <v>8327</v>
      </c>
      <c r="S1930" s="14">
        <f t="shared" si="92"/>
        <v>41371.648078703707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90"/>
        <v>100</v>
      </c>
      <c r="P1931">
        <f t="shared" si="91"/>
        <v>42.8</v>
      </c>
      <c r="Q1931" s="11" t="s">
        <v>8323</v>
      </c>
      <c r="R1931" s="11" t="s">
        <v>8327</v>
      </c>
      <c r="S1931" s="14">
        <f t="shared" si="92"/>
        <v>40687.021597222221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90"/>
        <v>127</v>
      </c>
      <c r="P1932">
        <f t="shared" si="91"/>
        <v>48.85</v>
      </c>
      <c r="Q1932" s="11" t="s">
        <v>8323</v>
      </c>
      <c r="R1932" s="11" t="s">
        <v>8327</v>
      </c>
      <c r="S1932" s="14">
        <f t="shared" si="92"/>
        <v>41402.558819444443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90"/>
        <v>121</v>
      </c>
      <c r="P1933">
        <f t="shared" si="91"/>
        <v>48.24</v>
      </c>
      <c r="Q1933" s="11" t="s">
        <v>8323</v>
      </c>
      <c r="R1933" s="11" t="s">
        <v>8327</v>
      </c>
      <c r="S1933" s="14">
        <f t="shared" si="92"/>
        <v>41037.892465277779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90"/>
        <v>107</v>
      </c>
      <c r="P1934">
        <f t="shared" si="91"/>
        <v>70.209999999999994</v>
      </c>
      <c r="Q1934" s="11" t="s">
        <v>8323</v>
      </c>
      <c r="R1934" s="11" t="s">
        <v>8327</v>
      </c>
      <c r="S1934" s="14">
        <f t="shared" si="92"/>
        <v>40911.809872685182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90"/>
        <v>172</v>
      </c>
      <c r="P1935">
        <f t="shared" si="91"/>
        <v>94.05</v>
      </c>
      <c r="Q1935" s="11" t="s">
        <v>8323</v>
      </c>
      <c r="R1935" s="11" t="s">
        <v>8327</v>
      </c>
      <c r="S1935" s="14">
        <f t="shared" si="92"/>
        <v>41879.130868055552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90"/>
        <v>124</v>
      </c>
      <c r="P1936">
        <f t="shared" si="91"/>
        <v>80.27</v>
      </c>
      <c r="Q1936" s="11" t="s">
        <v>8323</v>
      </c>
      <c r="R1936" s="11" t="s">
        <v>8327</v>
      </c>
      <c r="S1936" s="14">
        <f t="shared" si="92"/>
        <v>40865.867141203707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90"/>
        <v>108</v>
      </c>
      <c r="P1937">
        <f t="shared" si="91"/>
        <v>54.2</v>
      </c>
      <c r="Q1937" s="11" t="s">
        <v>8323</v>
      </c>
      <c r="R1937" s="11" t="s">
        <v>8327</v>
      </c>
      <c r="S1937" s="14">
        <f t="shared" si="92"/>
        <v>41773.932534722226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90"/>
        <v>117</v>
      </c>
      <c r="P1938">
        <f t="shared" si="91"/>
        <v>60.27</v>
      </c>
      <c r="Q1938" s="11" t="s">
        <v>8323</v>
      </c>
      <c r="R1938" s="11" t="s">
        <v>8327</v>
      </c>
      <c r="S1938" s="14">
        <f t="shared" si="92"/>
        <v>40852.889699074076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90"/>
        <v>187</v>
      </c>
      <c r="P1939">
        <f t="shared" si="91"/>
        <v>38.74</v>
      </c>
      <c r="Q1939" s="11" t="s">
        <v>8323</v>
      </c>
      <c r="R1939" s="11" t="s">
        <v>8327</v>
      </c>
      <c r="S1939" s="14">
        <f t="shared" si="92"/>
        <v>41059.118993055556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90"/>
        <v>116</v>
      </c>
      <c r="P1940">
        <f t="shared" si="91"/>
        <v>152.54</v>
      </c>
      <c r="Q1940" s="11" t="s">
        <v>8323</v>
      </c>
      <c r="R1940" s="11" t="s">
        <v>8327</v>
      </c>
      <c r="S1940" s="14">
        <f t="shared" si="92"/>
        <v>41426.259618055556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90"/>
        <v>111</v>
      </c>
      <c r="P1941">
        <f t="shared" si="91"/>
        <v>115.31</v>
      </c>
      <c r="Q1941" s="11" t="s">
        <v>8323</v>
      </c>
      <c r="R1941" s="11" t="s">
        <v>8327</v>
      </c>
      <c r="S1941" s="14">
        <f t="shared" si="92"/>
        <v>41313.985046296293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90"/>
        <v>171</v>
      </c>
      <c r="P1942">
        <f t="shared" si="91"/>
        <v>35.840000000000003</v>
      </c>
      <c r="Q1942" s="11" t="s">
        <v>8323</v>
      </c>
      <c r="R1942" s="11" t="s">
        <v>8327</v>
      </c>
      <c r="S1942" s="14">
        <f t="shared" si="92"/>
        <v>40670.507326388892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90"/>
        <v>126</v>
      </c>
      <c r="P1943">
        <f t="shared" si="91"/>
        <v>64.569999999999993</v>
      </c>
      <c r="Q1943" s="11" t="s">
        <v>8317</v>
      </c>
      <c r="R1943" s="11" t="s">
        <v>8347</v>
      </c>
      <c r="S1943" s="14">
        <f t="shared" si="92"/>
        <v>41744.290868055556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90"/>
        <v>138</v>
      </c>
      <c r="P1944">
        <f t="shared" si="91"/>
        <v>87.44</v>
      </c>
      <c r="Q1944" s="11" t="s">
        <v>8317</v>
      </c>
      <c r="R1944" s="11" t="s">
        <v>8347</v>
      </c>
      <c r="S1944" s="14">
        <f t="shared" si="92"/>
        <v>40638.828009259261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90"/>
        <v>1705</v>
      </c>
      <c r="P1945">
        <f t="shared" si="91"/>
        <v>68.819999999999993</v>
      </c>
      <c r="Q1945" s="11" t="s">
        <v>8317</v>
      </c>
      <c r="R1945" s="11" t="s">
        <v>8347</v>
      </c>
      <c r="S1945" s="14">
        <f t="shared" si="92"/>
        <v>42548.269861111112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90"/>
        <v>788</v>
      </c>
      <c r="P1946">
        <f t="shared" si="91"/>
        <v>176.2</v>
      </c>
      <c r="Q1946" s="11" t="s">
        <v>8317</v>
      </c>
      <c r="R1946" s="11" t="s">
        <v>8347</v>
      </c>
      <c r="S1946" s="14">
        <f t="shared" si="92"/>
        <v>41730.584374999999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90"/>
        <v>348</v>
      </c>
      <c r="P1947">
        <f t="shared" si="91"/>
        <v>511.79</v>
      </c>
      <c r="Q1947" s="11" t="s">
        <v>8317</v>
      </c>
      <c r="R1947" s="11" t="s">
        <v>8347</v>
      </c>
      <c r="S1947" s="14">
        <f t="shared" si="92"/>
        <v>42157.251828703709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90"/>
        <v>150</v>
      </c>
      <c r="P1948">
        <f t="shared" si="91"/>
        <v>160.44</v>
      </c>
      <c r="Q1948" s="11" t="s">
        <v>8317</v>
      </c>
      <c r="R1948" s="11" t="s">
        <v>8347</v>
      </c>
      <c r="S1948" s="14">
        <f t="shared" si="92"/>
        <v>41689.150011574071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90"/>
        <v>101</v>
      </c>
      <c r="P1949">
        <f t="shared" si="91"/>
        <v>35</v>
      </c>
      <c r="Q1949" s="11" t="s">
        <v>8317</v>
      </c>
      <c r="R1949" s="11" t="s">
        <v>8347</v>
      </c>
      <c r="S1949" s="14">
        <f t="shared" si="92"/>
        <v>40102.918055555558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90"/>
        <v>800</v>
      </c>
      <c r="P1950">
        <f t="shared" si="91"/>
        <v>188.51</v>
      </c>
      <c r="Q1950" s="11" t="s">
        <v>8317</v>
      </c>
      <c r="R1950" s="11" t="s">
        <v>8347</v>
      </c>
      <c r="S1950" s="14">
        <f t="shared" si="92"/>
        <v>42473.604270833333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90"/>
        <v>106</v>
      </c>
      <c r="P1951">
        <f t="shared" si="91"/>
        <v>56.2</v>
      </c>
      <c r="Q1951" s="11" t="s">
        <v>8317</v>
      </c>
      <c r="R1951" s="11" t="s">
        <v>8347</v>
      </c>
      <c r="S1951" s="14">
        <f t="shared" si="92"/>
        <v>41800.423043981478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90"/>
        <v>201</v>
      </c>
      <c r="P1952">
        <f t="shared" si="91"/>
        <v>51.31</v>
      </c>
      <c r="Q1952" s="11" t="s">
        <v>8317</v>
      </c>
      <c r="R1952" s="11" t="s">
        <v>8347</v>
      </c>
      <c r="S1952" s="14">
        <f t="shared" si="92"/>
        <v>40624.181400462963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90"/>
        <v>212</v>
      </c>
      <c r="P1953">
        <f t="shared" si="91"/>
        <v>127.36</v>
      </c>
      <c r="Q1953" s="11" t="s">
        <v>8317</v>
      </c>
      <c r="R1953" s="11" t="s">
        <v>8347</v>
      </c>
      <c r="S1953" s="14">
        <f t="shared" si="92"/>
        <v>42651.420567129629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90"/>
        <v>198</v>
      </c>
      <c r="P1954">
        <f t="shared" si="91"/>
        <v>101.86</v>
      </c>
      <c r="Q1954" s="11" t="s">
        <v>8317</v>
      </c>
      <c r="R1954" s="11" t="s">
        <v>8347</v>
      </c>
      <c r="S1954" s="14">
        <f t="shared" si="92"/>
        <v>41526.60665509259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90"/>
        <v>226</v>
      </c>
      <c r="P1955">
        <f t="shared" si="91"/>
        <v>230.56</v>
      </c>
      <c r="Q1955" s="11" t="s">
        <v>8317</v>
      </c>
      <c r="R1955" s="11" t="s">
        <v>8347</v>
      </c>
      <c r="S1955" s="14">
        <f t="shared" si="92"/>
        <v>40941.199826388889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90"/>
        <v>699</v>
      </c>
      <c r="P1956">
        <f t="shared" si="91"/>
        <v>842.11</v>
      </c>
      <c r="Q1956" s="11" t="s">
        <v>8317</v>
      </c>
      <c r="R1956" s="11" t="s">
        <v>8347</v>
      </c>
      <c r="S1956" s="14">
        <f t="shared" si="92"/>
        <v>42394.580740740741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90"/>
        <v>399</v>
      </c>
      <c r="P1957">
        <f t="shared" si="91"/>
        <v>577.28</v>
      </c>
      <c r="Q1957" s="11" t="s">
        <v>8317</v>
      </c>
      <c r="R1957" s="11" t="s">
        <v>8347</v>
      </c>
      <c r="S1957" s="14">
        <f t="shared" si="92"/>
        <v>41020.271770833337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90"/>
        <v>294</v>
      </c>
      <c r="P1958">
        <f t="shared" si="91"/>
        <v>483.34</v>
      </c>
      <c r="Q1958" s="11" t="s">
        <v>8317</v>
      </c>
      <c r="R1958" s="11" t="s">
        <v>8347</v>
      </c>
      <c r="S1958" s="14">
        <f t="shared" si="92"/>
        <v>42067.923668981486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90"/>
        <v>168</v>
      </c>
      <c r="P1959">
        <f t="shared" si="91"/>
        <v>76.14</v>
      </c>
      <c r="Q1959" s="11" t="s">
        <v>8317</v>
      </c>
      <c r="R1959" s="11" t="s">
        <v>8347</v>
      </c>
      <c r="S1959" s="14">
        <f t="shared" si="92"/>
        <v>41179.098530092589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90"/>
        <v>1436</v>
      </c>
      <c r="P1960">
        <f t="shared" si="91"/>
        <v>74.11</v>
      </c>
      <c r="Q1960" s="11" t="s">
        <v>8317</v>
      </c>
      <c r="R1960" s="11" t="s">
        <v>8347</v>
      </c>
      <c r="S1960" s="14">
        <f t="shared" si="92"/>
        <v>41326.987974537034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90"/>
        <v>157</v>
      </c>
      <c r="P1961">
        <f t="shared" si="91"/>
        <v>36.97</v>
      </c>
      <c r="Q1961" s="11" t="s">
        <v>8317</v>
      </c>
      <c r="R1961" s="11" t="s">
        <v>8347</v>
      </c>
      <c r="S1961" s="14">
        <f t="shared" si="92"/>
        <v>41871.845601851855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90"/>
        <v>118</v>
      </c>
      <c r="P1962">
        <f t="shared" si="91"/>
        <v>2500.9699999999998</v>
      </c>
      <c r="Q1962" s="11" t="s">
        <v>8317</v>
      </c>
      <c r="R1962" s="11" t="s">
        <v>8347</v>
      </c>
      <c r="S1962" s="14">
        <f t="shared" si="92"/>
        <v>41964.362743055557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90"/>
        <v>1105</v>
      </c>
      <c r="P1963">
        <f t="shared" si="91"/>
        <v>67.69</v>
      </c>
      <c r="Q1963" s="11" t="s">
        <v>8317</v>
      </c>
      <c r="R1963" s="11" t="s">
        <v>8347</v>
      </c>
      <c r="S1963" s="14">
        <f t="shared" si="92"/>
        <v>41148.194641203707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90"/>
        <v>193</v>
      </c>
      <c r="P1964">
        <f t="shared" si="91"/>
        <v>63.05</v>
      </c>
      <c r="Q1964" s="11" t="s">
        <v>8317</v>
      </c>
      <c r="R1964" s="11" t="s">
        <v>8347</v>
      </c>
      <c r="S1964" s="14">
        <f t="shared" si="92"/>
        <v>41742.780509259261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90"/>
        <v>127</v>
      </c>
      <c r="P1965">
        <f t="shared" si="91"/>
        <v>117.6</v>
      </c>
      <c r="Q1965" s="11" t="s">
        <v>8317</v>
      </c>
      <c r="R1965" s="11" t="s">
        <v>8347</v>
      </c>
      <c r="S1965" s="14">
        <f t="shared" si="92"/>
        <v>41863.429791666669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90"/>
        <v>260</v>
      </c>
      <c r="P1966">
        <f t="shared" si="91"/>
        <v>180.75</v>
      </c>
      <c r="Q1966" s="11" t="s">
        <v>8317</v>
      </c>
      <c r="R1966" s="11" t="s">
        <v>8347</v>
      </c>
      <c r="S1966" s="14">
        <f t="shared" si="92"/>
        <v>42452.272824074069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90"/>
        <v>262</v>
      </c>
      <c r="P1967">
        <f t="shared" si="91"/>
        <v>127.32</v>
      </c>
      <c r="Q1967" s="11" t="s">
        <v>8317</v>
      </c>
      <c r="R1967" s="11" t="s">
        <v>8347</v>
      </c>
      <c r="S1967" s="14">
        <f t="shared" si="92"/>
        <v>40898.089236111111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90"/>
        <v>207</v>
      </c>
      <c r="P1968">
        <f t="shared" si="91"/>
        <v>136.63999999999999</v>
      </c>
      <c r="Q1968" s="11" t="s">
        <v>8317</v>
      </c>
      <c r="R1968" s="11" t="s">
        <v>8347</v>
      </c>
      <c r="S1968" s="14">
        <f t="shared" si="92"/>
        <v>41835.540486111109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90"/>
        <v>370</v>
      </c>
      <c r="P1969">
        <f t="shared" si="91"/>
        <v>182.78</v>
      </c>
      <c r="Q1969" s="11" t="s">
        <v>8317</v>
      </c>
      <c r="R1969" s="11" t="s">
        <v>8347</v>
      </c>
      <c r="S1969" s="14">
        <f t="shared" si="92"/>
        <v>41730.663530092592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90"/>
        <v>285</v>
      </c>
      <c r="P1970">
        <f t="shared" si="91"/>
        <v>279.38</v>
      </c>
      <c r="Q1970" s="11" t="s">
        <v>8317</v>
      </c>
      <c r="R1970" s="11" t="s">
        <v>8347</v>
      </c>
      <c r="S1970" s="14">
        <f t="shared" si="92"/>
        <v>42676.586979166663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90"/>
        <v>579</v>
      </c>
      <c r="P1971">
        <f t="shared" si="91"/>
        <v>61.38</v>
      </c>
      <c r="Q1971" s="11" t="s">
        <v>8317</v>
      </c>
      <c r="R1971" s="11" t="s">
        <v>8347</v>
      </c>
      <c r="S1971" s="14">
        <f t="shared" si="92"/>
        <v>42557.792453703703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90"/>
        <v>1132</v>
      </c>
      <c r="P1972">
        <f t="shared" si="91"/>
        <v>80.73</v>
      </c>
      <c r="Q1972" s="11" t="s">
        <v>8317</v>
      </c>
      <c r="R1972" s="11" t="s">
        <v>8347</v>
      </c>
      <c r="S1972" s="14">
        <f t="shared" si="92"/>
        <v>41324.193298611113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90"/>
        <v>263</v>
      </c>
      <c r="P1973">
        <f t="shared" si="91"/>
        <v>272.36</v>
      </c>
      <c r="Q1973" s="11" t="s">
        <v>8317</v>
      </c>
      <c r="R1973" s="11" t="s">
        <v>8347</v>
      </c>
      <c r="S1973" s="14">
        <f t="shared" si="92"/>
        <v>41561.500706018516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90"/>
        <v>674</v>
      </c>
      <c r="P1974">
        <f t="shared" si="91"/>
        <v>70.849999999999994</v>
      </c>
      <c r="Q1974" s="11" t="s">
        <v>8317</v>
      </c>
      <c r="R1974" s="11" t="s">
        <v>8347</v>
      </c>
      <c r="S1974" s="14">
        <f t="shared" si="92"/>
        <v>41201.012083333335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90"/>
        <v>257</v>
      </c>
      <c r="P1975">
        <f t="shared" si="91"/>
        <v>247.94</v>
      </c>
      <c r="Q1975" s="11" t="s">
        <v>8317</v>
      </c>
      <c r="R1975" s="11" t="s">
        <v>8347</v>
      </c>
      <c r="S1975" s="14">
        <f t="shared" si="92"/>
        <v>42549.722962962958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90"/>
        <v>375</v>
      </c>
      <c r="P1976">
        <f t="shared" si="91"/>
        <v>186.81</v>
      </c>
      <c r="Q1976" s="11" t="s">
        <v>8317</v>
      </c>
      <c r="R1976" s="11" t="s">
        <v>8347</v>
      </c>
      <c r="S1976" s="14">
        <f t="shared" si="92"/>
        <v>41445.334131944444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90"/>
        <v>209</v>
      </c>
      <c r="P1977">
        <f t="shared" si="91"/>
        <v>131.99</v>
      </c>
      <c r="Q1977" s="11" t="s">
        <v>8317</v>
      </c>
      <c r="R1977" s="11" t="s">
        <v>8347</v>
      </c>
      <c r="S1977" s="14">
        <f t="shared" si="92"/>
        <v>41313.755219907405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90"/>
        <v>347</v>
      </c>
      <c r="P1978">
        <f t="shared" si="91"/>
        <v>29.31</v>
      </c>
      <c r="Q1978" s="11" t="s">
        <v>8317</v>
      </c>
      <c r="R1978" s="11" t="s">
        <v>8347</v>
      </c>
      <c r="S1978" s="14">
        <f t="shared" si="92"/>
        <v>41438.899594907409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90"/>
        <v>402</v>
      </c>
      <c r="P1979">
        <f t="shared" si="91"/>
        <v>245.02</v>
      </c>
      <c r="Q1979" s="11" t="s">
        <v>8317</v>
      </c>
      <c r="R1979" s="11" t="s">
        <v>8347</v>
      </c>
      <c r="S1979" s="14">
        <f t="shared" si="92"/>
        <v>42311.216898148152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90"/>
        <v>1027</v>
      </c>
      <c r="P1980">
        <f t="shared" si="91"/>
        <v>1323.25</v>
      </c>
      <c r="Q1980" s="11" t="s">
        <v>8317</v>
      </c>
      <c r="R1980" s="11" t="s">
        <v>8347</v>
      </c>
      <c r="S1980" s="14">
        <f t="shared" si="92"/>
        <v>41039.225601851853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90"/>
        <v>115</v>
      </c>
      <c r="P1981">
        <f t="shared" si="91"/>
        <v>282.66000000000003</v>
      </c>
      <c r="Q1981" s="11" t="s">
        <v>8317</v>
      </c>
      <c r="R1981" s="11" t="s">
        <v>8347</v>
      </c>
      <c r="S1981" s="14">
        <f t="shared" si="92"/>
        <v>42290.460023148145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90"/>
        <v>355</v>
      </c>
      <c r="P1982">
        <f t="shared" si="91"/>
        <v>91.21</v>
      </c>
      <c r="Q1982" s="11" t="s">
        <v>8317</v>
      </c>
      <c r="R1982" s="11" t="s">
        <v>8347</v>
      </c>
      <c r="S1982" s="14">
        <f t="shared" si="92"/>
        <v>42423.542384259257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90"/>
        <v>5</v>
      </c>
      <c r="P1983">
        <f t="shared" si="91"/>
        <v>31.75</v>
      </c>
      <c r="Q1983" s="11" t="s">
        <v>8336</v>
      </c>
      <c r="R1983" s="11" t="s">
        <v>8348</v>
      </c>
      <c r="S1983" s="14">
        <f t="shared" si="92"/>
        <v>41799.725289351853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90"/>
        <v>0</v>
      </c>
      <c r="P1984" t="e">
        <f t="shared" si="91"/>
        <v>#DIV/0!</v>
      </c>
      <c r="Q1984" s="11" t="s">
        <v>8336</v>
      </c>
      <c r="R1984" s="11" t="s">
        <v>8348</v>
      </c>
      <c r="S1984" s="14">
        <f t="shared" si="92"/>
        <v>42678.586655092593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90"/>
        <v>4</v>
      </c>
      <c r="P1985">
        <f t="shared" si="91"/>
        <v>88.69</v>
      </c>
      <c r="Q1985" s="11" t="s">
        <v>8336</v>
      </c>
      <c r="R1985" s="11" t="s">
        <v>8348</v>
      </c>
      <c r="S1985" s="14">
        <f t="shared" si="92"/>
        <v>42593.011782407411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90"/>
        <v>21</v>
      </c>
      <c r="P1986">
        <f t="shared" si="91"/>
        <v>453.14</v>
      </c>
      <c r="Q1986" s="11" t="s">
        <v>8336</v>
      </c>
      <c r="R1986" s="11" t="s">
        <v>8348</v>
      </c>
      <c r="S1986" s="14">
        <f t="shared" si="92"/>
        <v>41913.790289351848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93">ROUND(E1987/D1987*100,0)</f>
        <v>3</v>
      </c>
      <c r="P1987">
        <f t="shared" ref="P1987:P2050" si="94">ROUND(E1987/L1987,2)</f>
        <v>12.75</v>
      </c>
      <c r="Q1987" s="11" t="s">
        <v>8336</v>
      </c>
      <c r="R1987" s="11" t="s">
        <v>8348</v>
      </c>
      <c r="S1987" s="14">
        <f t="shared" ref="S1987:S2050" si="95">(((J1987/60)/60)/24)+DATE(1970,1,1)</f>
        <v>42555.698738425926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93"/>
        <v>0</v>
      </c>
      <c r="P1988">
        <f t="shared" si="94"/>
        <v>1</v>
      </c>
      <c r="Q1988" s="11" t="s">
        <v>8336</v>
      </c>
      <c r="R1988" s="11" t="s">
        <v>8348</v>
      </c>
      <c r="S1988" s="14">
        <f t="shared" si="95"/>
        <v>42413.433831018512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93"/>
        <v>42</v>
      </c>
      <c r="P1989">
        <f t="shared" si="94"/>
        <v>83.43</v>
      </c>
      <c r="Q1989" s="11" t="s">
        <v>8336</v>
      </c>
      <c r="R1989" s="11" t="s">
        <v>8348</v>
      </c>
      <c r="S1989" s="14">
        <f t="shared" si="95"/>
        <v>42034.639768518522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93"/>
        <v>0</v>
      </c>
      <c r="P1990">
        <f t="shared" si="94"/>
        <v>25</v>
      </c>
      <c r="Q1990" s="11" t="s">
        <v>8336</v>
      </c>
      <c r="R1990" s="11" t="s">
        <v>8348</v>
      </c>
      <c r="S1990" s="14">
        <f t="shared" si="95"/>
        <v>42206.763217592597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93"/>
        <v>1</v>
      </c>
      <c r="P1991">
        <f t="shared" si="94"/>
        <v>50</v>
      </c>
      <c r="Q1991" s="11" t="s">
        <v>8336</v>
      </c>
      <c r="R1991" s="11" t="s">
        <v>8348</v>
      </c>
      <c r="S1991" s="14">
        <f t="shared" si="95"/>
        <v>42685.680648148147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93"/>
        <v>17</v>
      </c>
      <c r="P1992">
        <f t="shared" si="94"/>
        <v>101.8</v>
      </c>
      <c r="Q1992" s="11" t="s">
        <v>8336</v>
      </c>
      <c r="R1992" s="11" t="s">
        <v>8348</v>
      </c>
      <c r="S1992" s="14">
        <f t="shared" si="95"/>
        <v>42398.195972222224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93"/>
        <v>7</v>
      </c>
      <c r="P1993">
        <f t="shared" si="94"/>
        <v>46.67</v>
      </c>
      <c r="Q1993" s="11" t="s">
        <v>8336</v>
      </c>
      <c r="R1993" s="11" t="s">
        <v>8348</v>
      </c>
      <c r="S1993" s="14">
        <f t="shared" si="95"/>
        <v>42167.89335648148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93"/>
        <v>0</v>
      </c>
      <c r="P1994">
        <f t="shared" si="94"/>
        <v>1</v>
      </c>
      <c r="Q1994" s="11" t="s">
        <v>8336</v>
      </c>
      <c r="R1994" s="11" t="s">
        <v>8348</v>
      </c>
      <c r="S1994" s="14">
        <f t="shared" si="95"/>
        <v>42023.143414351856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93"/>
        <v>0</v>
      </c>
      <c r="P1995" t="e">
        <f t="shared" si="94"/>
        <v>#DIV/0!</v>
      </c>
      <c r="Q1995" s="11" t="s">
        <v>8336</v>
      </c>
      <c r="R1995" s="11" t="s">
        <v>8348</v>
      </c>
      <c r="S1995" s="14">
        <f t="shared" si="95"/>
        <v>42329.58839120371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93"/>
        <v>0</v>
      </c>
      <c r="P1996" t="e">
        <f t="shared" si="94"/>
        <v>#DIV/0!</v>
      </c>
      <c r="Q1996" s="11" t="s">
        <v>8336</v>
      </c>
      <c r="R1996" s="11" t="s">
        <v>8348</v>
      </c>
      <c r="S1996" s="14">
        <f t="shared" si="95"/>
        <v>42651.006273148145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93"/>
        <v>8</v>
      </c>
      <c r="P1997">
        <f t="shared" si="94"/>
        <v>26</v>
      </c>
      <c r="Q1997" s="11" t="s">
        <v>8336</v>
      </c>
      <c r="R1997" s="11" t="s">
        <v>8348</v>
      </c>
      <c r="S1997" s="14">
        <f t="shared" si="95"/>
        <v>42181.902037037042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93"/>
        <v>0</v>
      </c>
      <c r="P1998" t="e">
        <f t="shared" si="94"/>
        <v>#DIV/0!</v>
      </c>
      <c r="Q1998" s="11" t="s">
        <v>8336</v>
      </c>
      <c r="R1998" s="11" t="s">
        <v>8348</v>
      </c>
      <c r="S1998" s="14">
        <f t="shared" si="95"/>
        <v>41800.819571759261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93"/>
        <v>0</v>
      </c>
      <c r="P1999" t="e">
        <f t="shared" si="94"/>
        <v>#DIV/0!</v>
      </c>
      <c r="Q1999" s="11" t="s">
        <v>8336</v>
      </c>
      <c r="R1999" s="11" t="s">
        <v>8348</v>
      </c>
      <c r="S1999" s="14">
        <f t="shared" si="95"/>
        <v>41847.930694444447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93"/>
        <v>26</v>
      </c>
      <c r="P2000">
        <f t="shared" si="94"/>
        <v>218.33</v>
      </c>
      <c r="Q2000" s="11" t="s">
        <v>8336</v>
      </c>
      <c r="R2000" s="11" t="s">
        <v>8348</v>
      </c>
      <c r="S2000" s="14">
        <f t="shared" si="95"/>
        <v>41807.118495370371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93"/>
        <v>1</v>
      </c>
      <c r="P2001">
        <f t="shared" si="94"/>
        <v>33.71</v>
      </c>
      <c r="Q2001" s="11" t="s">
        <v>8336</v>
      </c>
      <c r="R2001" s="11" t="s">
        <v>8348</v>
      </c>
      <c r="S2001" s="14">
        <f t="shared" si="95"/>
        <v>41926.482731481483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93"/>
        <v>13</v>
      </c>
      <c r="P2002">
        <f t="shared" si="94"/>
        <v>25</v>
      </c>
      <c r="Q2002" s="11" t="s">
        <v>8336</v>
      </c>
      <c r="R2002" s="11" t="s">
        <v>8348</v>
      </c>
      <c r="S2002" s="14">
        <f t="shared" si="95"/>
        <v>42345.951539351852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93"/>
        <v>382</v>
      </c>
      <c r="P2003">
        <f t="shared" si="94"/>
        <v>128.38999999999999</v>
      </c>
      <c r="Q2003" s="11" t="s">
        <v>8317</v>
      </c>
      <c r="R2003" s="11" t="s">
        <v>8347</v>
      </c>
      <c r="S2003" s="14">
        <f t="shared" si="95"/>
        <v>42136.209675925929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93"/>
        <v>217</v>
      </c>
      <c r="P2004">
        <f t="shared" si="94"/>
        <v>78.83</v>
      </c>
      <c r="Q2004" s="11" t="s">
        <v>8317</v>
      </c>
      <c r="R2004" s="11" t="s">
        <v>8347</v>
      </c>
      <c r="S2004" s="14">
        <f t="shared" si="95"/>
        <v>42728.71230324074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93"/>
        <v>312</v>
      </c>
      <c r="P2005">
        <f t="shared" si="94"/>
        <v>91.76</v>
      </c>
      <c r="Q2005" s="11" t="s">
        <v>8317</v>
      </c>
      <c r="R2005" s="11" t="s">
        <v>8347</v>
      </c>
      <c r="S2005" s="14">
        <f t="shared" si="95"/>
        <v>40347.125601851854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93"/>
        <v>234</v>
      </c>
      <c r="P2006">
        <f t="shared" si="94"/>
        <v>331.1</v>
      </c>
      <c r="Q2006" s="11" t="s">
        <v>8317</v>
      </c>
      <c r="R2006" s="11" t="s">
        <v>8347</v>
      </c>
      <c r="S2006" s="14">
        <f t="shared" si="95"/>
        <v>41800.604895833334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93"/>
        <v>124</v>
      </c>
      <c r="P2007">
        <f t="shared" si="94"/>
        <v>194.26</v>
      </c>
      <c r="Q2007" s="11" t="s">
        <v>8317</v>
      </c>
      <c r="R2007" s="11" t="s">
        <v>8347</v>
      </c>
      <c r="S2007" s="14">
        <f t="shared" si="95"/>
        <v>41535.812708333331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93"/>
        <v>248</v>
      </c>
      <c r="P2008">
        <f t="shared" si="94"/>
        <v>408.98</v>
      </c>
      <c r="Q2008" s="11" t="s">
        <v>8317</v>
      </c>
      <c r="R2008" s="11" t="s">
        <v>8347</v>
      </c>
      <c r="S2008" s="14">
        <f t="shared" si="95"/>
        <v>41941.500520833331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93"/>
        <v>116</v>
      </c>
      <c r="P2009">
        <f t="shared" si="94"/>
        <v>84.46</v>
      </c>
      <c r="Q2009" s="11" t="s">
        <v>8317</v>
      </c>
      <c r="R2009" s="11" t="s">
        <v>8347</v>
      </c>
      <c r="S2009" s="14">
        <f t="shared" si="95"/>
        <v>40347.837800925925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93"/>
        <v>117</v>
      </c>
      <c r="P2010">
        <f t="shared" si="94"/>
        <v>44.85</v>
      </c>
      <c r="Q2010" s="11" t="s">
        <v>8317</v>
      </c>
      <c r="R2010" s="11" t="s">
        <v>8347</v>
      </c>
      <c r="S2010" s="14">
        <f t="shared" si="95"/>
        <v>40761.604421296295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93"/>
        <v>305</v>
      </c>
      <c r="P2011">
        <f t="shared" si="94"/>
        <v>383.36</v>
      </c>
      <c r="Q2011" s="11" t="s">
        <v>8317</v>
      </c>
      <c r="R2011" s="11" t="s">
        <v>8347</v>
      </c>
      <c r="S2011" s="14">
        <f t="shared" si="95"/>
        <v>42661.323414351849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93"/>
        <v>320</v>
      </c>
      <c r="P2012">
        <f t="shared" si="94"/>
        <v>55.28</v>
      </c>
      <c r="Q2012" s="11" t="s">
        <v>8317</v>
      </c>
      <c r="R2012" s="11" t="s">
        <v>8347</v>
      </c>
      <c r="S2012" s="14">
        <f t="shared" si="95"/>
        <v>42570.996423611112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93"/>
        <v>820</v>
      </c>
      <c r="P2013">
        <f t="shared" si="94"/>
        <v>422.02</v>
      </c>
      <c r="Q2013" s="11" t="s">
        <v>8317</v>
      </c>
      <c r="R2013" s="11" t="s">
        <v>8347</v>
      </c>
      <c r="S2013" s="14">
        <f t="shared" si="95"/>
        <v>42347.358483796299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93"/>
        <v>235</v>
      </c>
      <c r="P2014">
        <f t="shared" si="94"/>
        <v>64.180000000000007</v>
      </c>
      <c r="Q2014" s="11" t="s">
        <v>8317</v>
      </c>
      <c r="R2014" s="11" t="s">
        <v>8347</v>
      </c>
      <c r="S2014" s="14">
        <f t="shared" si="95"/>
        <v>42010.822233796294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93"/>
        <v>495</v>
      </c>
      <c r="P2015">
        <f t="shared" si="94"/>
        <v>173.58</v>
      </c>
      <c r="Q2015" s="11" t="s">
        <v>8317</v>
      </c>
      <c r="R2015" s="11" t="s">
        <v>8347</v>
      </c>
      <c r="S2015" s="14">
        <f t="shared" si="95"/>
        <v>42499.960810185185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93"/>
        <v>7814</v>
      </c>
      <c r="P2016">
        <f t="shared" si="94"/>
        <v>88.6</v>
      </c>
      <c r="Q2016" s="11" t="s">
        <v>8317</v>
      </c>
      <c r="R2016" s="11" t="s">
        <v>8347</v>
      </c>
      <c r="S2016" s="14">
        <f t="shared" si="95"/>
        <v>41324.214571759258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93"/>
        <v>113</v>
      </c>
      <c r="P2017">
        <f t="shared" si="94"/>
        <v>50.22</v>
      </c>
      <c r="Q2017" s="11" t="s">
        <v>8317</v>
      </c>
      <c r="R2017" s="11" t="s">
        <v>8347</v>
      </c>
      <c r="S2017" s="14">
        <f t="shared" si="95"/>
        <v>40765.876886574071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93"/>
        <v>922</v>
      </c>
      <c r="P2018">
        <f t="shared" si="94"/>
        <v>192.39</v>
      </c>
      <c r="Q2018" s="11" t="s">
        <v>8317</v>
      </c>
      <c r="R2018" s="11" t="s">
        <v>8347</v>
      </c>
      <c r="S2018" s="14">
        <f t="shared" si="95"/>
        <v>41312.88077546296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93"/>
        <v>125</v>
      </c>
      <c r="P2019">
        <f t="shared" si="94"/>
        <v>73.42</v>
      </c>
      <c r="Q2019" s="11" t="s">
        <v>8317</v>
      </c>
      <c r="R2019" s="11" t="s">
        <v>8347</v>
      </c>
      <c r="S2019" s="14">
        <f t="shared" si="95"/>
        <v>40961.057349537034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93"/>
        <v>102</v>
      </c>
      <c r="P2020">
        <f t="shared" si="94"/>
        <v>147.68</v>
      </c>
      <c r="Q2020" s="11" t="s">
        <v>8317</v>
      </c>
      <c r="R2020" s="11" t="s">
        <v>8347</v>
      </c>
      <c r="S2020" s="14">
        <f t="shared" si="95"/>
        <v>42199.365844907406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93"/>
        <v>485</v>
      </c>
      <c r="P2021">
        <f t="shared" si="94"/>
        <v>108.97</v>
      </c>
      <c r="Q2021" s="11" t="s">
        <v>8317</v>
      </c>
      <c r="R2021" s="11" t="s">
        <v>8347</v>
      </c>
      <c r="S2021" s="14">
        <f t="shared" si="95"/>
        <v>42605.70857638889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93"/>
        <v>192</v>
      </c>
      <c r="P2022">
        <f t="shared" si="94"/>
        <v>23.65</v>
      </c>
      <c r="Q2022" s="11" t="s">
        <v>8317</v>
      </c>
      <c r="R2022" s="11" t="s">
        <v>8347</v>
      </c>
      <c r="S2022" s="14">
        <f t="shared" si="95"/>
        <v>41737.097499999996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93"/>
        <v>281</v>
      </c>
      <c r="P2023">
        <f t="shared" si="94"/>
        <v>147.94999999999999</v>
      </c>
      <c r="Q2023" s="11" t="s">
        <v>8317</v>
      </c>
      <c r="R2023" s="11" t="s">
        <v>8347</v>
      </c>
      <c r="S2023" s="14">
        <f t="shared" si="95"/>
        <v>41861.070567129631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93"/>
        <v>125</v>
      </c>
      <c r="P2024">
        <f t="shared" si="94"/>
        <v>385.04</v>
      </c>
      <c r="Q2024" s="11" t="s">
        <v>8317</v>
      </c>
      <c r="R2024" s="11" t="s">
        <v>8347</v>
      </c>
      <c r="S2024" s="14">
        <f t="shared" si="95"/>
        <v>42502.569120370375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93"/>
        <v>161</v>
      </c>
      <c r="P2025">
        <f t="shared" si="94"/>
        <v>457.39</v>
      </c>
      <c r="Q2025" s="11" t="s">
        <v>8317</v>
      </c>
      <c r="R2025" s="11" t="s">
        <v>8347</v>
      </c>
      <c r="S2025" s="14">
        <f t="shared" si="95"/>
        <v>42136.420752314814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93"/>
        <v>585</v>
      </c>
      <c r="P2026">
        <f t="shared" si="94"/>
        <v>222.99</v>
      </c>
      <c r="Q2026" s="11" t="s">
        <v>8317</v>
      </c>
      <c r="R2026" s="11" t="s">
        <v>8347</v>
      </c>
      <c r="S2026" s="14">
        <f t="shared" si="95"/>
        <v>41099.966944444444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93"/>
        <v>201</v>
      </c>
      <c r="P2027">
        <f t="shared" si="94"/>
        <v>220.74</v>
      </c>
      <c r="Q2027" s="11" t="s">
        <v>8317</v>
      </c>
      <c r="R2027" s="11" t="s">
        <v>8347</v>
      </c>
      <c r="S2027" s="14">
        <f t="shared" si="95"/>
        <v>42136.184560185182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93"/>
        <v>133</v>
      </c>
      <c r="P2028">
        <f t="shared" si="94"/>
        <v>73.5</v>
      </c>
      <c r="Q2028" s="11" t="s">
        <v>8317</v>
      </c>
      <c r="R2028" s="11" t="s">
        <v>8347</v>
      </c>
      <c r="S2028" s="14">
        <f t="shared" si="95"/>
        <v>41704.735937500001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93"/>
        <v>120</v>
      </c>
      <c r="P2029">
        <f t="shared" si="94"/>
        <v>223.1</v>
      </c>
      <c r="Q2029" s="11" t="s">
        <v>8317</v>
      </c>
      <c r="R2029" s="11" t="s">
        <v>8347</v>
      </c>
      <c r="S2029" s="14">
        <f t="shared" si="95"/>
        <v>42048.813877314817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93"/>
        <v>126</v>
      </c>
      <c r="P2030">
        <f t="shared" si="94"/>
        <v>47.91</v>
      </c>
      <c r="Q2030" s="11" t="s">
        <v>8317</v>
      </c>
      <c r="R2030" s="11" t="s">
        <v>8347</v>
      </c>
      <c r="S2030" s="14">
        <f t="shared" si="95"/>
        <v>40215.919050925928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93"/>
        <v>361</v>
      </c>
      <c r="P2031">
        <f t="shared" si="94"/>
        <v>96.06</v>
      </c>
      <c r="Q2031" s="11" t="s">
        <v>8317</v>
      </c>
      <c r="R2031" s="11" t="s">
        <v>8347</v>
      </c>
      <c r="S2031" s="14">
        <f t="shared" si="95"/>
        <v>41848.021770833337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93"/>
        <v>226</v>
      </c>
      <c r="P2032">
        <f t="shared" si="94"/>
        <v>118.61</v>
      </c>
      <c r="Q2032" s="11" t="s">
        <v>8317</v>
      </c>
      <c r="R2032" s="11" t="s">
        <v>8347</v>
      </c>
      <c r="S2032" s="14">
        <f t="shared" si="95"/>
        <v>41212.996481481481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93"/>
        <v>120</v>
      </c>
      <c r="P2033">
        <f t="shared" si="94"/>
        <v>118.45</v>
      </c>
      <c r="Q2033" s="11" t="s">
        <v>8317</v>
      </c>
      <c r="R2033" s="11" t="s">
        <v>8347</v>
      </c>
      <c r="S2033" s="14">
        <f t="shared" si="95"/>
        <v>41975.329317129625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93"/>
        <v>304</v>
      </c>
      <c r="P2034">
        <f t="shared" si="94"/>
        <v>143.21</v>
      </c>
      <c r="Q2034" s="11" t="s">
        <v>8317</v>
      </c>
      <c r="R2034" s="11" t="s">
        <v>8347</v>
      </c>
      <c r="S2034" s="14">
        <f t="shared" si="95"/>
        <v>42689.565671296295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93"/>
        <v>179</v>
      </c>
      <c r="P2035">
        <f t="shared" si="94"/>
        <v>282.72000000000003</v>
      </c>
      <c r="Q2035" s="11" t="s">
        <v>8317</v>
      </c>
      <c r="R2035" s="11" t="s">
        <v>8347</v>
      </c>
      <c r="S2035" s="14">
        <f t="shared" si="95"/>
        <v>41725.082384259258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93"/>
        <v>387</v>
      </c>
      <c r="P2036">
        <f t="shared" si="94"/>
        <v>593.94000000000005</v>
      </c>
      <c r="Q2036" s="11" t="s">
        <v>8317</v>
      </c>
      <c r="R2036" s="11" t="s">
        <v>8347</v>
      </c>
      <c r="S2036" s="14">
        <f t="shared" si="95"/>
        <v>42076.130011574074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93"/>
        <v>211</v>
      </c>
      <c r="P2037">
        <f t="shared" si="94"/>
        <v>262.16000000000003</v>
      </c>
      <c r="Q2037" s="11" t="s">
        <v>8317</v>
      </c>
      <c r="R2037" s="11" t="s">
        <v>8347</v>
      </c>
      <c r="S2037" s="14">
        <f t="shared" si="95"/>
        <v>42311.625081018516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93"/>
        <v>132</v>
      </c>
      <c r="P2038">
        <f t="shared" si="94"/>
        <v>46.58</v>
      </c>
      <c r="Q2038" s="11" t="s">
        <v>8317</v>
      </c>
      <c r="R2038" s="11" t="s">
        <v>8347</v>
      </c>
      <c r="S2038" s="14">
        <f t="shared" si="95"/>
        <v>41738.864803240744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93"/>
        <v>300</v>
      </c>
      <c r="P2039">
        <f t="shared" si="94"/>
        <v>70.040000000000006</v>
      </c>
      <c r="Q2039" s="11" t="s">
        <v>8317</v>
      </c>
      <c r="R2039" s="11" t="s">
        <v>8347</v>
      </c>
      <c r="S2039" s="14">
        <f t="shared" si="95"/>
        <v>41578.210104166668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93"/>
        <v>421</v>
      </c>
      <c r="P2040">
        <f t="shared" si="94"/>
        <v>164.91</v>
      </c>
      <c r="Q2040" s="11" t="s">
        <v>8317</v>
      </c>
      <c r="R2040" s="11" t="s">
        <v>8347</v>
      </c>
      <c r="S2040" s="14">
        <f t="shared" si="95"/>
        <v>41424.27107638889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93"/>
        <v>136</v>
      </c>
      <c r="P2041">
        <f t="shared" si="94"/>
        <v>449.26</v>
      </c>
      <c r="Q2041" s="11" t="s">
        <v>8317</v>
      </c>
      <c r="R2041" s="11" t="s">
        <v>8347</v>
      </c>
      <c r="S2041" s="14">
        <f t="shared" si="95"/>
        <v>42675.438946759255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93"/>
        <v>248</v>
      </c>
      <c r="P2042">
        <f t="shared" si="94"/>
        <v>27.47</v>
      </c>
      <c r="Q2042" s="11" t="s">
        <v>8317</v>
      </c>
      <c r="R2042" s="11" t="s">
        <v>8347</v>
      </c>
      <c r="S2042" s="14">
        <f t="shared" si="95"/>
        <v>41578.927118055559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93"/>
        <v>182</v>
      </c>
      <c r="P2043">
        <f t="shared" si="94"/>
        <v>143.97999999999999</v>
      </c>
      <c r="Q2043" s="11" t="s">
        <v>8317</v>
      </c>
      <c r="R2043" s="11" t="s">
        <v>8347</v>
      </c>
      <c r="S2043" s="14">
        <f t="shared" si="95"/>
        <v>42654.525775462964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93"/>
        <v>124</v>
      </c>
      <c r="P2044">
        <f t="shared" si="94"/>
        <v>88.24</v>
      </c>
      <c r="Q2044" s="11" t="s">
        <v>8317</v>
      </c>
      <c r="R2044" s="11" t="s">
        <v>8347</v>
      </c>
      <c r="S2044" s="14">
        <f t="shared" si="95"/>
        <v>42331.708032407405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93"/>
        <v>506</v>
      </c>
      <c r="P2045">
        <f t="shared" si="94"/>
        <v>36.33</v>
      </c>
      <c r="Q2045" s="11" t="s">
        <v>8317</v>
      </c>
      <c r="R2045" s="11" t="s">
        <v>8347</v>
      </c>
      <c r="S2045" s="14">
        <f t="shared" si="95"/>
        <v>42661.176817129628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93"/>
        <v>108</v>
      </c>
      <c r="P2046">
        <f t="shared" si="94"/>
        <v>90.18</v>
      </c>
      <c r="Q2046" s="11" t="s">
        <v>8317</v>
      </c>
      <c r="R2046" s="11" t="s">
        <v>8347</v>
      </c>
      <c r="S2046" s="14">
        <f t="shared" si="95"/>
        <v>42138.684189814812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93"/>
        <v>819</v>
      </c>
      <c r="P2047">
        <f t="shared" si="94"/>
        <v>152.62</v>
      </c>
      <c r="Q2047" s="11" t="s">
        <v>8317</v>
      </c>
      <c r="R2047" s="11" t="s">
        <v>8347</v>
      </c>
      <c r="S2047" s="14">
        <f t="shared" si="95"/>
        <v>41069.088506944441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93"/>
        <v>121</v>
      </c>
      <c r="P2048">
        <f t="shared" si="94"/>
        <v>55.81</v>
      </c>
      <c r="Q2048" s="11" t="s">
        <v>8317</v>
      </c>
      <c r="R2048" s="11" t="s">
        <v>8347</v>
      </c>
      <c r="S2048" s="14">
        <f t="shared" si="95"/>
        <v>41387.171805555554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93"/>
        <v>103</v>
      </c>
      <c r="P2049">
        <f t="shared" si="94"/>
        <v>227.85</v>
      </c>
      <c r="Q2049" s="11" t="s">
        <v>8317</v>
      </c>
      <c r="R2049" s="11" t="s">
        <v>8347</v>
      </c>
      <c r="S2049" s="14">
        <f t="shared" si="95"/>
        <v>42081.903587962966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93"/>
        <v>148</v>
      </c>
      <c r="P2050">
        <f t="shared" si="94"/>
        <v>91.83</v>
      </c>
      <c r="Q2050" s="11" t="s">
        <v>8317</v>
      </c>
      <c r="R2050" s="11" t="s">
        <v>8347</v>
      </c>
      <c r="S2050" s="14">
        <f t="shared" si="95"/>
        <v>41387.651516203703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96">ROUND(E2051/D2051*100,0)</f>
        <v>120</v>
      </c>
      <c r="P2051">
        <f t="shared" ref="P2051:P2114" si="97">ROUND(E2051/L2051,2)</f>
        <v>80.989999999999995</v>
      </c>
      <c r="Q2051" s="11" t="s">
        <v>8317</v>
      </c>
      <c r="R2051" s="11" t="s">
        <v>8347</v>
      </c>
      <c r="S2051" s="14">
        <f t="shared" ref="S2051:S2114" si="98">(((J2051/60)/60)/24)+DATE(1970,1,1)</f>
        <v>41575.527349537035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96"/>
        <v>473</v>
      </c>
      <c r="P2052">
        <f t="shared" si="97"/>
        <v>278.39</v>
      </c>
      <c r="Q2052" s="11" t="s">
        <v>8317</v>
      </c>
      <c r="R2052" s="11" t="s">
        <v>8347</v>
      </c>
      <c r="S2052" s="14">
        <f t="shared" si="98"/>
        <v>42115.071504629625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96"/>
        <v>130</v>
      </c>
      <c r="P2053">
        <f t="shared" si="97"/>
        <v>43.1</v>
      </c>
      <c r="Q2053" s="11" t="s">
        <v>8317</v>
      </c>
      <c r="R2053" s="11" t="s">
        <v>8347</v>
      </c>
      <c r="S2053" s="14">
        <f t="shared" si="98"/>
        <v>41604.022418981483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96"/>
        <v>353</v>
      </c>
      <c r="P2054">
        <f t="shared" si="97"/>
        <v>326.29000000000002</v>
      </c>
      <c r="Q2054" s="11" t="s">
        <v>8317</v>
      </c>
      <c r="R2054" s="11" t="s">
        <v>8347</v>
      </c>
      <c r="S2054" s="14">
        <f t="shared" si="98"/>
        <v>42375.08394675926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96"/>
        <v>101</v>
      </c>
      <c r="P2055">
        <f t="shared" si="97"/>
        <v>41.74</v>
      </c>
      <c r="Q2055" s="11" t="s">
        <v>8317</v>
      </c>
      <c r="R2055" s="11" t="s">
        <v>8347</v>
      </c>
      <c r="S2055" s="14">
        <f t="shared" si="98"/>
        <v>42303.617488425924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96"/>
        <v>114</v>
      </c>
      <c r="P2056">
        <f t="shared" si="97"/>
        <v>64.02</v>
      </c>
      <c r="Q2056" s="11" t="s">
        <v>8317</v>
      </c>
      <c r="R2056" s="11" t="s">
        <v>8347</v>
      </c>
      <c r="S2056" s="14">
        <f t="shared" si="98"/>
        <v>41731.520949074074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96"/>
        <v>167</v>
      </c>
      <c r="P2057">
        <f t="shared" si="97"/>
        <v>99.46</v>
      </c>
      <c r="Q2057" s="11" t="s">
        <v>8317</v>
      </c>
      <c r="R2057" s="11" t="s">
        <v>8347</v>
      </c>
      <c r="S2057" s="14">
        <f t="shared" si="98"/>
        <v>41946.674108796295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96"/>
        <v>153</v>
      </c>
      <c r="P2058">
        <f t="shared" si="97"/>
        <v>138.49</v>
      </c>
      <c r="Q2058" s="11" t="s">
        <v>8317</v>
      </c>
      <c r="R2058" s="11" t="s">
        <v>8347</v>
      </c>
      <c r="S2058" s="14">
        <f t="shared" si="98"/>
        <v>41351.76090277778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96"/>
        <v>202</v>
      </c>
      <c r="P2059">
        <f t="shared" si="97"/>
        <v>45.55</v>
      </c>
      <c r="Q2059" s="11" t="s">
        <v>8317</v>
      </c>
      <c r="R2059" s="11" t="s">
        <v>8347</v>
      </c>
      <c r="S2059" s="14">
        <f t="shared" si="98"/>
        <v>42396.494583333333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96"/>
        <v>168</v>
      </c>
      <c r="P2060">
        <f t="shared" si="97"/>
        <v>10.51</v>
      </c>
      <c r="Q2060" s="11" t="s">
        <v>8317</v>
      </c>
      <c r="R2060" s="11" t="s">
        <v>8347</v>
      </c>
      <c r="S2060" s="14">
        <f t="shared" si="98"/>
        <v>42026.370717592596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96"/>
        <v>143</v>
      </c>
      <c r="P2061">
        <f t="shared" si="97"/>
        <v>114.77</v>
      </c>
      <c r="Q2061" s="11" t="s">
        <v>8317</v>
      </c>
      <c r="R2061" s="11" t="s">
        <v>8347</v>
      </c>
      <c r="S2061" s="14">
        <f t="shared" si="98"/>
        <v>42361.602476851855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96"/>
        <v>196</v>
      </c>
      <c r="P2062">
        <f t="shared" si="97"/>
        <v>36</v>
      </c>
      <c r="Q2062" s="11" t="s">
        <v>8317</v>
      </c>
      <c r="R2062" s="11" t="s">
        <v>8347</v>
      </c>
      <c r="S2062" s="14">
        <f t="shared" si="98"/>
        <v>41783.642939814818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96"/>
        <v>108</v>
      </c>
      <c r="P2063">
        <f t="shared" si="97"/>
        <v>154.16999999999999</v>
      </c>
      <c r="Q2063" s="11" t="s">
        <v>8317</v>
      </c>
      <c r="R2063" s="11" t="s">
        <v>8347</v>
      </c>
      <c r="S2063" s="14">
        <f t="shared" si="98"/>
        <v>42705.764513888891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96"/>
        <v>115</v>
      </c>
      <c r="P2064">
        <f t="shared" si="97"/>
        <v>566.39</v>
      </c>
      <c r="Q2064" s="11" t="s">
        <v>8317</v>
      </c>
      <c r="R2064" s="11" t="s">
        <v>8347</v>
      </c>
      <c r="S2064" s="14">
        <f t="shared" si="98"/>
        <v>42423.3830787037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96"/>
        <v>148</v>
      </c>
      <c r="P2065">
        <f t="shared" si="97"/>
        <v>120.86</v>
      </c>
      <c r="Q2065" s="11" t="s">
        <v>8317</v>
      </c>
      <c r="R2065" s="11" t="s">
        <v>8347</v>
      </c>
      <c r="S2065" s="14">
        <f t="shared" si="98"/>
        <v>42472.73265046296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96"/>
        <v>191</v>
      </c>
      <c r="P2066">
        <f t="shared" si="97"/>
        <v>86.16</v>
      </c>
      <c r="Q2066" s="11" t="s">
        <v>8317</v>
      </c>
      <c r="R2066" s="11" t="s">
        <v>8347</v>
      </c>
      <c r="S2066" s="14">
        <f t="shared" si="98"/>
        <v>41389.364849537036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96"/>
        <v>199</v>
      </c>
      <c r="P2067">
        <f t="shared" si="97"/>
        <v>51.21</v>
      </c>
      <c r="Q2067" s="11" t="s">
        <v>8317</v>
      </c>
      <c r="R2067" s="11" t="s">
        <v>8347</v>
      </c>
      <c r="S2067" s="14">
        <f t="shared" si="98"/>
        <v>41603.333668981482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96"/>
        <v>219</v>
      </c>
      <c r="P2068">
        <f t="shared" si="97"/>
        <v>67.260000000000005</v>
      </c>
      <c r="Q2068" s="11" t="s">
        <v>8317</v>
      </c>
      <c r="R2068" s="11" t="s">
        <v>8347</v>
      </c>
      <c r="S2068" s="14">
        <f t="shared" si="98"/>
        <v>41844.771793981483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96"/>
        <v>127</v>
      </c>
      <c r="P2069">
        <f t="shared" si="97"/>
        <v>62.8</v>
      </c>
      <c r="Q2069" s="11" t="s">
        <v>8317</v>
      </c>
      <c r="R2069" s="11" t="s">
        <v>8347</v>
      </c>
      <c r="S2069" s="14">
        <f t="shared" si="98"/>
        <v>42115.853888888887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96"/>
        <v>105</v>
      </c>
      <c r="P2070">
        <f t="shared" si="97"/>
        <v>346.13</v>
      </c>
      <c r="Q2070" s="11" t="s">
        <v>8317</v>
      </c>
      <c r="R2070" s="11" t="s">
        <v>8347</v>
      </c>
      <c r="S2070" s="14">
        <f t="shared" si="98"/>
        <v>42633.841608796298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96"/>
        <v>128</v>
      </c>
      <c r="P2071">
        <f t="shared" si="97"/>
        <v>244.12</v>
      </c>
      <c r="Q2071" s="11" t="s">
        <v>8317</v>
      </c>
      <c r="R2071" s="11" t="s">
        <v>8347</v>
      </c>
      <c r="S2071" s="14">
        <f t="shared" si="98"/>
        <v>42340.972118055557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96"/>
        <v>317</v>
      </c>
      <c r="P2072">
        <f t="shared" si="97"/>
        <v>259.25</v>
      </c>
      <c r="Q2072" s="11" t="s">
        <v>8317</v>
      </c>
      <c r="R2072" s="11" t="s">
        <v>8347</v>
      </c>
      <c r="S2072" s="14">
        <f t="shared" si="98"/>
        <v>42519.6565162037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96"/>
        <v>281</v>
      </c>
      <c r="P2073">
        <f t="shared" si="97"/>
        <v>201.96</v>
      </c>
      <c r="Q2073" s="11" t="s">
        <v>8317</v>
      </c>
      <c r="R2073" s="11" t="s">
        <v>8347</v>
      </c>
      <c r="S2073" s="14">
        <f t="shared" si="98"/>
        <v>42600.278749999998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96"/>
        <v>111</v>
      </c>
      <c r="P2074">
        <f t="shared" si="97"/>
        <v>226.21</v>
      </c>
      <c r="Q2074" s="11" t="s">
        <v>8317</v>
      </c>
      <c r="R2074" s="11" t="s">
        <v>8347</v>
      </c>
      <c r="S2074" s="14">
        <f t="shared" si="98"/>
        <v>42467.581388888888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96"/>
        <v>153</v>
      </c>
      <c r="P2075">
        <f t="shared" si="97"/>
        <v>324.69</v>
      </c>
      <c r="Q2075" s="11" t="s">
        <v>8317</v>
      </c>
      <c r="R2075" s="11" t="s">
        <v>8347</v>
      </c>
      <c r="S2075" s="14">
        <f t="shared" si="98"/>
        <v>42087.668032407411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96"/>
        <v>103</v>
      </c>
      <c r="P2076">
        <f t="shared" si="97"/>
        <v>205</v>
      </c>
      <c r="Q2076" s="11" t="s">
        <v>8317</v>
      </c>
      <c r="R2076" s="11" t="s">
        <v>8347</v>
      </c>
      <c r="S2076" s="14">
        <f t="shared" si="98"/>
        <v>42466.826180555552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96"/>
        <v>1678</v>
      </c>
      <c r="P2077">
        <f t="shared" si="97"/>
        <v>20.47</v>
      </c>
      <c r="Q2077" s="11" t="s">
        <v>8317</v>
      </c>
      <c r="R2077" s="11" t="s">
        <v>8347</v>
      </c>
      <c r="S2077" s="14">
        <f t="shared" si="98"/>
        <v>41450.681574074071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96"/>
        <v>543</v>
      </c>
      <c r="P2078">
        <f t="shared" si="97"/>
        <v>116.35</v>
      </c>
      <c r="Q2078" s="11" t="s">
        <v>8317</v>
      </c>
      <c r="R2078" s="11" t="s">
        <v>8347</v>
      </c>
      <c r="S2078" s="14">
        <f t="shared" si="98"/>
        <v>41803.880659722221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96"/>
        <v>116</v>
      </c>
      <c r="P2079">
        <f t="shared" si="97"/>
        <v>307.2</v>
      </c>
      <c r="Q2079" s="11" t="s">
        <v>8317</v>
      </c>
      <c r="R2079" s="11" t="s">
        <v>8347</v>
      </c>
      <c r="S2079" s="14">
        <f t="shared" si="98"/>
        <v>42103.042546296296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96"/>
        <v>131</v>
      </c>
      <c r="P2080">
        <f t="shared" si="97"/>
        <v>546.69000000000005</v>
      </c>
      <c r="Q2080" s="11" t="s">
        <v>8317</v>
      </c>
      <c r="R2080" s="11" t="s">
        <v>8347</v>
      </c>
      <c r="S2080" s="14">
        <f t="shared" si="98"/>
        <v>42692.771493055552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96"/>
        <v>288</v>
      </c>
      <c r="P2081">
        <f t="shared" si="97"/>
        <v>47.47</v>
      </c>
      <c r="Q2081" s="11" t="s">
        <v>8317</v>
      </c>
      <c r="R2081" s="11" t="s">
        <v>8347</v>
      </c>
      <c r="S2081" s="14">
        <f t="shared" si="98"/>
        <v>42150.71056712963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96"/>
        <v>508</v>
      </c>
      <c r="P2082">
        <f t="shared" si="97"/>
        <v>101.56</v>
      </c>
      <c r="Q2082" s="11" t="s">
        <v>8317</v>
      </c>
      <c r="R2082" s="11" t="s">
        <v>8347</v>
      </c>
      <c r="S2082" s="14">
        <f t="shared" si="98"/>
        <v>42289.957175925927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96"/>
        <v>115</v>
      </c>
      <c r="P2083">
        <f t="shared" si="97"/>
        <v>72.91</v>
      </c>
      <c r="Q2083" s="11" t="s">
        <v>8323</v>
      </c>
      <c r="R2083" s="11" t="s">
        <v>8327</v>
      </c>
      <c r="S2083" s="14">
        <f t="shared" si="98"/>
        <v>41004.156886574077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96"/>
        <v>111</v>
      </c>
      <c r="P2084">
        <f t="shared" si="97"/>
        <v>43.71</v>
      </c>
      <c r="Q2084" s="11" t="s">
        <v>8323</v>
      </c>
      <c r="R2084" s="11" t="s">
        <v>8327</v>
      </c>
      <c r="S2084" s="14">
        <f t="shared" si="98"/>
        <v>40811.120324074072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96"/>
        <v>113</v>
      </c>
      <c r="P2085">
        <f t="shared" si="97"/>
        <v>34</v>
      </c>
      <c r="Q2085" s="11" t="s">
        <v>8323</v>
      </c>
      <c r="R2085" s="11" t="s">
        <v>8327</v>
      </c>
      <c r="S2085" s="14">
        <f t="shared" si="98"/>
        <v>41034.72216435185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96"/>
        <v>108</v>
      </c>
      <c r="P2086">
        <f t="shared" si="97"/>
        <v>70.650000000000006</v>
      </c>
      <c r="Q2086" s="11" t="s">
        <v>8323</v>
      </c>
      <c r="R2086" s="11" t="s">
        <v>8327</v>
      </c>
      <c r="S2086" s="14">
        <f t="shared" si="98"/>
        <v>41731.833124999997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96"/>
        <v>124</v>
      </c>
      <c r="P2087">
        <f t="shared" si="97"/>
        <v>89.3</v>
      </c>
      <c r="Q2087" s="11" t="s">
        <v>8323</v>
      </c>
      <c r="R2087" s="11" t="s">
        <v>8327</v>
      </c>
      <c r="S2087" s="14">
        <f t="shared" si="98"/>
        <v>41075.835497685184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96"/>
        <v>101</v>
      </c>
      <c r="P2088">
        <f t="shared" si="97"/>
        <v>115.09</v>
      </c>
      <c r="Q2088" s="11" t="s">
        <v>8323</v>
      </c>
      <c r="R2088" s="11" t="s">
        <v>8327</v>
      </c>
      <c r="S2088" s="14">
        <f t="shared" si="98"/>
        <v>40860.67050925926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96"/>
        <v>104</v>
      </c>
      <c r="P2089">
        <f t="shared" si="97"/>
        <v>62.12</v>
      </c>
      <c r="Q2089" s="11" t="s">
        <v>8323</v>
      </c>
      <c r="R2089" s="11" t="s">
        <v>8327</v>
      </c>
      <c r="S2089" s="14">
        <f t="shared" si="98"/>
        <v>40764.204375000001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96"/>
        <v>116</v>
      </c>
      <c r="P2090">
        <f t="shared" si="97"/>
        <v>46.2</v>
      </c>
      <c r="Q2090" s="11" t="s">
        <v>8323</v>
      </c>
      <c r="R2090" s="11" t="s">
        <v>8327</v>
      </c>
      <c r="S2090" s="14">
        <f t="shared" si="98"/>
        <v>40395.714722222219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96"/>
        <v>120</v>
      </c>
      <c r="P2091">
        <f t="shared" si="97"/>
        <v>48.55</v>
      </c>
      <c r="Q2091" s="11" t="s">
        <v>8323</v>
      </c>
      <c r="R2091" s="11" t="s">
        <v>8327</v>
      </c>
      <c r="S2091" s="14">
        <f t="shared" si="98"/>
        <v>41453.076319444444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96"/>
        <v>115</v>
      </c>
      <c r="P2092">
        <f t="shared" si="97"/>
        <v>57.52</v>
      </c>
      <c r="Q2092" s="11" t="s">
        <v>8323</v>
      </c>
      <c r="R2092" s="11" t="s">
        <v>8327</v>
      </c>
      <c r="S2092" s="14">
        <f t="shared" si="98"/>
        <v>41299.381423611114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96"/>
        <v>120</v>
      </c>
      <c r="P2093">
        <f t="shared" si="97"/>
        <v>88.15</v>
      </c>
      <c r="Q2093" s="11" t="s">
        <v>8323</v>
      </c>
      <c r="R2093" s="11" t="s">
        <v>8327</v>
      </c>
      <c r="S2093" s="14">
        <f t="shared" si="98"/>
        <v>40555.322662037033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96"/>
        <v>101</v>
      </c>
      <c r="P2094">
        <f t="shared" si="97"/>
        <v>110.49</v>
      </c>
      <c r="Q2094" s="11" t="s">
        <v>8323</v>
      </c>
      <c r="R2094" s="11" t="s">
        <v>8327</v>
      </c>
      <c r="S2094" s="14">
        <f t="shared" si="98"/>
        <v>40763.707546296297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96"/>
        <v>102</v>
      </c>
      <c r="P2095">
        <f t="shared" si="97"/>
        <v>66.83</v>
      </c>
      <c r="Q2095" s="11" t="s">
        <v>8323</v>
      </c>
      <c r="R2095" s="11" t="s">
        <v>8327</v>
      </c>
      <c r="S2095" s="14">
        <f t="shared" si="98"/>
        <v>41205.854537037041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96"/>
        <v>121</v>
      </c>
      <c r="P2096">
        <f t="shared" si="97"/>
        <v>58.6</v>
      </c>
      <c r="Q2096" s="11" t="s">
        <v>8323</v>
      </c>
      <c r="R2096" s="11" t="s">
        <v>8327</v>
      </c>
      <c r="S2096" s="14">
        <f t="shared" si="98"/>
        <v>40939.02002314815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96"/>
        <v>100</v>
      </c>
      <c r="P2097">
        <f t="shared" si="97"/>
        <v>113.64</v>
      </c>
      <c r="Q2097" s="11" t="s">
        <v>8323</v>
      </c>
      <c r="R2097" s="11" t="s">
        <v>8327</v>
      </c>
      <c r="S2097" s="14">
        <f t="shared" si="98"/>
        <v>40758.733483796292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96"/>
        <v>102</v>
      </c>
      <c r="P2098">
        <f t="shared" si="97"/>
        <v>43.57</v>
      </c>
      <c r="Q2098" s="11" t="s">
        <v>8323</v>
      </c>
      <c r="R2098" s="11" t="s">
        <v>8327</v>
      </c>
      <c r="S2098" s="14">
        <f t="shared" si="98"/>
        <v>41192.758506944447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96"/>
        <v>100</v>
      </c>
      <c r="P2099">
        <f t="shared" si="97"/>
        <v>78.95</v>
      </c>
      <c r="Q2099" s="11" t="s">
        <v>8323</v>
      </c>
      <c r="R2099" s="11" t="s">
        <v>8327</v>
      </c>
      <c r="S2099" s="14">
        <f t="shared" si="98"/>
        <v>40818.58489583333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96"/>
        <v>100</v>
      </c>
      <c r="P2100">
        <f t="shared" si="97"/>
        <v>188.13</v>
      </c>
      <c r="Q2100" s="11" t="s">
        <v>8323</v>
      </c>
      <c r="R2100" s="11" t="s">
        <v>8327</v>
      </c>
      <c r="S2100" s="14">
        <f t="shared" si="98"/>
        <v>40946.11383101852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96"/>
        <v>132</v>
      </c>
      <c r="P2101">
        <f t="shared" si="97"/>
        <v>63.03</v>
      </c>
      <c r="Q2101" s="11" t="s">
        <v>8323</v>
      </c>
      <c r="R2101" s="11" t="s">
        <v>8327</v>
      </c>
      <c r="S2101" s="14">
        <f t="shared" si="98"/>
        <v>42173.746342592596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96"/>
        <v>137</v>
      </c>
      <c r="P2102">
        <f t="shared" si="97"/>
        <v>30.37</v>
      </c>
      <c r="Q2102" s="11" t="s">
        <v>8323</v>
      </c>
      <c r="R2102" s="11" t="s">
        <v>8327</v>
      </c>
      <c r="S2102" s="14">
        <f t="shared" si="98"/>
        <v>41074.834965277776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96"/>
        <v>113</v>
      </c>
      <c r="P2103">
        <f t="shared" si="97"/>
        <v>51.48</v>
      </c>
      <c r="Q2103" s="11" t="s">
        <v>8323</v>
      </c>
      <c r="R2103" s="11" t="s">
        <v>8327</v>
      </c>
      <c r="S2103" s="14">
        <f t="shared" si="98"/>
        <v>40892.149467592593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96"/>
        <v>136</v>
      </c>
      <c r="P2104">
        <f t="shared" si="97"/>
        <v>35.79</v>
      </c>
      <c r="Q2104" s="11" t="s">
        <v>8323</v>
      </c>
      <c r="R2104" s="11" t="s">
        <v>8327</v>
      </c>
      <c r="S2104" s="14">
        <f t="shared" si="98"/>
        <v>40638.868611111109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96"/>
        <v>146</v>
      </c>
      <c r="P2105">
        <f t="shared" si="97"/>
        <v>98.82</v>
      </c>
      <c r="Q2105" s="11" t="s">
        <v>8323</v>
      </c>
      <c r="R2105" s="11" t="s">
        <v>8327</v>
      </c>
      <c r="S2105" s="14">
        <f t="shared" si="98"/>
        <v>41192.754942129628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96"/>
        <v>130</v>
      </c>
      <c r="P2106">
        <f t="shared" si="97"/>
        <v>28</v>
      </c>
      <c r="Q2106" s="11" t="s">
        <v>8323</v>
      </c>
      <c r="R2106" s="11" t="s">
        <v>8327</v>
      </c>
      <c r="S2106" s="14">
        <f t="shared" si="98"/>
        <v>41394.074467592596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96"/>
        <v>254</v>
      </c>
      <c r="P2107">
        <f t="shared" si="97"/>
        <v>51.31</v>
      </c>
      <c r="Q2107" s="11" t="s">
        <v>8323</v>
      </c>
      <c r="R2107" s="11" t="s">
        <v>8327</v>
      </c>
      <c r="S2107" s="14">
        <f t="shared" si="98"/>
        <v>41951.788807870369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96"/>
        <v>107</v>
      </c>
      <c r="P2108">
        <f t="shared" si="97"/>
        <v>53.52</v>
      </c>
      <c r="Q2108" s="11" t="s">
        <v>8323</v>
      </c>
      <c r="R2108" s="11" t="s">
        <v>8327</v>
      </c>
      <c r="S2108" s="14">
        <f t="shared" si="98"/>
        <v>41270.21497685185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96"/>
        <v>108</v>
      </c>
      <c r="P2109">
        <f t="shared" si="97"/>
        <v>37.15</v>
      </c>
      <c r="Q2109" s="11" t="s">
        <v>8323</v>
      </c>
      <c r="R2109" s="11" t="s">
        <v>8327</v>
      </c>
      <c r="S2109" s="14">
        <f t="shared" si="98"/>
        <v>41934.71056712963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96"/>
        <v>107</v>
      </c>
      <c r="P2110">
        <f t="shared" si="97"/>
        <v>89.9</v>
      </c>
      <c r="Q2110" s="11" t="s">
        <v>8323</v>
      </c>
      <c r="R2110" s="11" t="s">
        <v>8327</v>
      </c>
      <c r="S2110" s="14">
        <f t="shared" si="98"/>
        <v>41135.175694444442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96"/>
        <v>107</v>
      </c>
      <c r="P2111">
        <f t="shared" si="97"/>
        <v>106.53</v>
      </c>
      <c r="Q2111" s="11" t="s">
        <v>8323</v>
      </c>
      <c r="R2111" s="11" t="s">
        <v>8327</v>
      </c>
      <c r="S2111" s="14">
        <f t="shared" si="98"/>
        <v>42160.708530092597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96"/>
        <v>100</v>
      </c>
      <c r="P2112">
        <f t="shared" si="97"/>
        <v>52.82</v>
      </c>
      <c r="Q2112" s="11" t="s">
        <v>8323</v>
      </c>
      <c r="R2112" s="11" t="s">
        <v>8327</v>
      </c>
      <c r="S2112" s="14">
        <f t="shared" si="98"/>
        <v>41759.670937499999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96"/>
        <v>107</v>
      </c>
      <c r="P2113">
        <f t="shared" si="97"/>
        <v>54.62</v>
      </c>
      <c r="Q2113" s="11" t="s">
        <v>8323</v>
      </c>
      <c r="R2113" s="11" t="s">
        <v>8327</v>
      </c>
      <c r="S2113" s="14">
        <f t="shared" si="98"/>
        <v>40703.197048611109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96"/>
        <v>100</v>
      </c>
      <c r="P2114">
        <f t="shared" si="97"/>
        <v>27.27</v>
      </c>
      <c r="Q2114" s="11" t="s">
        <v>8323</v>
      </c>
      <c r="R2114" s="11" t="s">
        <v>8327</v>
      </c>
      <c r="S2114" s="14">
        <f t="shared" si="98"/>
        <v>41365.928159722222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99">ROUND(E2115/D2115*100,0)</f>
        <v>105</v>
      </c>
      <c r="P2115">
        <f t="shared" ref="P2115:P2178" si="100">ROUND(E2115/L2115,2)</f>
        <v>68.599999999999994</v>
      </c>
      <c r="Q2115" s="11" t="s">
        <v>8323</v>
      </c>
      <c r="R2115" s="11" t="s">
        <v>8327</v>
      </c>
      <c r="S2115" s="14">
        <f t="shared" ref="S2115:S2178" si="101">(((J2115/60)/60)/24)+DATE(1970,1,1)</f>
        <v>41870.86546296296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99"/>
        <v>105</v>
      </c>
      <c r="P2116">
        <f t="shared" si="100"/>
        <v>35.61</v>
      </c>
      <c r="Q2116" s="11" t="s">
        <v>8323</v>
      </c>
      <c r="R2116" s="11" t="s">
        <v>8327</v>
      </c>
      <c r="S2116" s="14">
        <f t="shared" si="101"/>
        <v>40458.815625000003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99"/>
        <v>226</v>
      </c>
      <c r="P2117">
        <f t="shared" si="100"/>
        <v>94.03</v>
      </c>
      <c r="Q2117" s="11" t="s">
        <v>8323</v>
      </c>
      <c r="R2117" s="11" t="s">
        <v>8327</v>
      </c>
      <c r="S2117" s="14">
        <f t="shared" si="101"/>
        <v>40564.081030092595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99"/>
        <v>101</v>
      </c>
      <c r="P2118">
        <f t="shared" si="100"/>
        <v>526.46</v>
      </c>
      <c r="Q2118" s="11" t="s">
        <v>8323</v>
      </c>
      <c r="R2118" s="11" t="s">
        <v>8327</v>
      </c>
      <c r="S2118" s="14">
        <f t="shared" si="101"/>
        <v>41136.777812500004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99"/>
        <v>148</v>
      </c>
      <c r="P2119">
        <f t="shared" si="100"/>
        <v>50.66</v>
      </c>
      <c r="Q2119" s="11" t="s">
        <v>8323</v>
      </c>
      <c r="R2119" s="11" t="s">
        <v>8327</v>
      </c>
      <c r="S2119" s="14">
        <f t="shared" si="101"/>
        <v>42290.059594907405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99"/>
        <v>135</v>
      </c>
      <c r="P2120">
        <f t="shared" si="100"/>
        <v>79.180000000000007</v>
      </c>
      <c r="Q2120" s="11" t="s">
        <v>8323</v>
      </c>
      <c r="R2120" s="11" t="s">
        <v>8327</v>
      </c>
      <c r="S2120" s="14">
        <f t="shared" si="101"/>
        <v>40718.839537037034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99"/>
        <v>101</v>
      </c>
      <c r="P2121">
        <f t="shared" si="100"/>
        <v>91.59</v>
      </c>
      <c r="Q2121" s="11" t="s">
        <v>8323</v>
      </c>
      <c r="R2121" s="11" t="s">
        <v>8327</v>
      </c>
      <c r="S2121" s="14">
        <f t="shared" si="101"/>
        <v>41107.130150462966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99"/>
        <v>101</v>
      </c>
      <c r="P2122">
        <f t="shared" si="100"/>
        <v>116.96</v>
      </c>
      <c r="Q2122" s="11" t="s">
        <v>8323</v>
      </c>
      <c r="R2122" s="11" t="s">
        <v>8327</v>
      </c>
      <c r="S2122" s="14">
        <f t="shared" si="101"/>
        <v>41591.964537037034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99"/>
        <v>1</v>
      </c>
      <c r="P2123">
        <f t="shared" si="100"/>
        <v>28.4</v>
      </c>
      <c r="Q2123" s="11" t="s">
        <v>8331</v>
      </c>
      <c r="R2123" s="11" t="s">
        <v>8332</v>
      </c>
      <c r="S2123" s="14">
        <f t="shared" si="101"/>
        <v>42716.7424537037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99"/>
        <v>0</v>
      </c>
      <c r="P2124">
        <f t="shared" si="100"/>
        <v>103.33</v>
      </c>
      <c r="Q2124" s="11" t="s">
        <v>8331</v>
      </c>
      <c r="R2124" s="11" t="s">
        <v>8332</v>
      </c>
      <c r="S2124" s="14">
        <f t="shared" si="101"/>
        <v>42712.300567129627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99"/>
        <v>10</v>
      </c>
      <c r="P2125">
        <f t="shared" si="100"/>
        <v>10</v>
      </c>
      <c r="Q2125" s="11" t="s">
        <v>8331</v>
      </c>
      <c r="R2125" s="11" t="s">
        <v>8332</v>
      </c>
      <c r="S2125" s="14">
        <f t="shared" si="101"/>
        <v>40198.424849537041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99"/>
        <v>10</v>
      </c>
      <c r="P2126">
        <f t="shared" si="100"/>
        <v>23</v>
      </c>
      <c r="Q2126" s="11" t="s">
        <v>8331</v>
      </c>
      <c r="R2126" s="11" t="s">
        <v>8332</v>
      </c>
      <c r="S2126" s="14">
        <f t="shared" si="101"/>
        <v>40464.028182870366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99"/>
        <v>1</v>
      </c>
      <c r="P2127">
        <f t="shared" si="100"/>
        <v>31.56</v>
      </c>
      <c r="Q2127" s="11" t="s">
        <v>8331</v>
      </c>
      <c r="R2127" s="11" t="s">
        <v>8332</v>
      </c>
      <c r="S2127" s="14">
        <f t="shared" si="101"/>
        <v>42191.023530092592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99"/>
        <v>0</v>
      </c>
      <c r="P2128">
        <f t="shared" si="100"/>
        <v>5</v>
      </c>
      <c r="Q2128" s="11" t="s">
        <v>8331</v>
      </c>
      <c r="R2128" s="11" t="s">
        <v>8332</v>
      </c>
      <c r="S2128" s="14">
        <f t="shared" si="101"/>
        <v>41951.973229166666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99"/>
        <v>29</v>
      </c>
      <c r="P2129">
        <f t="shared" si="100"/>
        <v>34.22</v>
      </c>
      <c r="Q2129" s="11" t="s">
        <v>8331</v>
      </c>
      <c r="R2129" s="11" t="s">
        <v>8332</v>
      </c>
      <c r="S2129" s="14">
        <f t="shared" si="101"/>
        <v>42045.50535879629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99"/>
        <v>0</v>
      </c>
      <c r="P2130">
        <f t="shared" si="100"/>
        <v>25</v>
      </c>
      <c r="Q2130" s="11" t="s">
        <v>8331</v>
      </c>
      <c r="R2130" s="11" t="s">
        <v>8332</v>
      </c>
      <c r="S2130" s="14">
        <f t="shared" si="101"/>
        <v>41843.772789351853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99"/>
        <v>12</v>
      </c>
      <c r="P2131">
        <f t="shared" si="100"/>
        <v>19.670000000000002</v>
      </c>
      <c r="Q2131" s="11" t="s">
        <v>8331</v>
      </c>
      <c r="R2131" s="11" t="s">
        <v>8332</v>
      </c>
      <c r="S2131" s="14">
        <f t="shared" si="101"/>
        <v>42409.024305555555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99"/>
        <v>0</v>
      </c>
      <c r="P2132">
        <f t="shared" si="100"/>
        <v>21.25</v>
      </c>
      <c r="Q2132" s="11" t="s">
        <v>8331</v>
      </c>
      <c r="R2132" s="11" t="s">
        <v>8332</v>
      </c>
      <c r="S2132" s="14">
        <f t="shared" si="101"/>
        <v>41832.086377314816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99"/>
        <v>5</v>
      </c>
      <c r="P2133">
        <f t="shared" si="100"/>
        <v>8.33</v>
      </c>
      <c r="Q2133" s="11" t="s">
        <v>8331</v>
      </c>
      <c r="R2133" s="11" t="s">
        <v>8332</v>
      </c>
      <c r="S2133" s="14">
        <f t="shared" si="101"/>
        <v>42167.207071759258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99"/>
        <v>2</v>
      </c>
      <c r="P2134">
        <f t="shared" si="100"/>
        <v>21.34</v>
      </c>
      <c r="Q2134" s="11" t="s">
        <v>8331</v>
      </c>
      <c r="R2134" s="11" t="s">
        <v>8332</v>
      </c>
      <c r="S2134" s="14">
        <f t="shared" si="101"/>
        <v>41643.487175925926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99"/>
        <v>2</v>
      </c>
      <c r="P2135">
        <f t="shared" si="100"/>
        <v>5.33</v>
      </c>
      <c r="Q2135" s="11" t="s">
        <v>8331</v>
      </c>
      <c r="R2135" s="11" t="s">
        <v>8332</v>
      </c>
      <c r="S2135" s="14">
        <f t="shared" si="101"/>
        <v>40619.097210648149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99"/>
        <v>2</v>
      </c>
      <c r="P2136">
        <f t="shared" si="100"/>
        <v>34.67</v>
      </c>
      <c r="Q2136" s="11" t="s">
        <v>8331</v>
      </c>
      <c r="R2136" s="11" t="s">
        <v>8332</v>
      </c>
      <c r="S2136" s="14">
        <f t="shared" si="101"/>
        <v>41361.886469907404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99"/>
        <v>10</v>
      </c>
      <c r="P2137">
        <f t="shared" si="100"/>
        <v>21.73</v>
      </c>
      <c r="Q2137" s="11" t="s">
        <v>8331</v>
      </c>
      <c r="R2137" s="11" t="s">
        <v>8332</v>
      </c>
      <c r="S2137" s="14">
        <f t="shared" si="101"/>
        <v>41156.963344907403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99"/>
        <v>0</v>
      </c>
      <c r="P2138">
        <f t="shared" si="100"/>
        <v>11.92</v>
      </c>
      <c r="Q2138" s="11" t="s">
        <v>8331</v>
      </c>
      <c r="R2138" s="11" t="s">
        <v>8332</v>
      </c>
      <c r="S2138" s="14">
        <f t="shared" si="101"/>
        <v>41536.509097222224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99"/>
        <v>28</v>
      </c>
      <c r="P2139">
        <f t="shared" si="100"/>
        <v>26.6</v>
      </c>
      <c r="Q2139" s="11" t="s">
        <v>8331</v>
      </c>
      <c r="R2139" s="11" t="s">
        <v>8332</v>
      </c>
      <c r="S2139" s="14">
        <f t="shared" si="101"/>
        <v>41948.771168981482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99"/>
        <v>13</v>
      </c>
      <c r="P2140">
        <f t="shared" si="100"/>
        <v>10.67</v>
      </c>
      <c r="Q2140" s="11" t="s">
        <v>8331</v>
      </c>
      <c r="R2140" s="11" t="s">
        <v>8332</v>
      </c>
      <c r="S2140" s="14">
        <f t="shared" si="101"/>
        <v>41557.013182870374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99"/>
        <v>5</v>
      </c>
      <c r="P2141">
        <f t="shared" si="100"/>
        <v>29.04</v>
      </c>
      <c r="Q2141" s="11" t="s">
        <v>8331</v>
      </c>
      <c r="R2141" s="11" t="s">
        <v>8332</v>
      </c>
      <c r="S2141" s="14">
        <f t="shared" si="101"/>
        <v>42647.750092592592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99"/>
        <v>0</v>
      </c>
      <c r="P2142">
        <f t="shared" si="100"/>
        <v>50.91</v>
      </c>
      <c r="Q2142" s="11" t="s">
        <v>8331</v>
      </c>
      <c r="R2142" s="11" t="s">
        <v>8332</v>
      </c>
      <c r="S2142" s="14">
        <f t="shared" si="101"/>
        <v>41255.833611111113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99"/>
        <v>0</v>
      </c>
      <c r="P2143" t="e">
        <f t="shared" si="100"/>
        <v>#DIV/0!</v>
      </c>
      <c r="Q2143" s="11" t="s">
        <v>8331</v>
      </c>
      <c r="R2143" s="11" t="s">
        <v>8332</v>
      </c>
      <c r="S2143" s="14">
        <f t="shared" si="101"/>
        <v>41927.235636574071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99"/>
        <v>6</v>
      </c>
      <c r="P2144">
        <f t="shared" si="100"/>
        <v>50.08</v>
      </c>
      <c r="Q2144" s="11" t="s">
        <v>8331</v>
      </c>
      <c r="R2144" s="11" t="s">
        <v>8332</v>
      </c>
      <c r="S2144" s="14">
        <f t="shared" si="101"/>
        <v>42340.701504629629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99"/>
        <v>11</v>
      </c>
      <c r="P2145">
        <f t="shared" si="100"/>
        <v>45</v>
      </c>
      <c r="Q2145" s="11" t="s">
        <v>8331</v>
      </c>
      <c r="R2145" s="11" t="s">
        <v>8332</v>
      </c>
      <c r="S2145" s="14">
        <f t="shared" si="101"/>
        <v>40332.886712962965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99"/>
        <v>2</v>
      </c>
      <c r="P2146">
        <f t="shared" si="100"/>
        <v>25.29</v>
      </c>
      <c r="Q2146" s="11" t="s">
        <v>8331</v>
      </c>
      <c r="R2146" s="11" t="s">
        <v>8332</v>
      </c>
      <c r="S2146" s="14">
        <f t="shared" si="101"/>
        <v>41499.546759259261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99"/>
        <v>30</v>
      </c>
      <c r="P2147">
        <f t="shared" si="100"/>
        <v>51.29</v>
      </c>
      <c r="Q2147" s="11" t="s">
        <v>8331</v>
      </c>
      <c r="R2147" s="11" t="s">
        <v>8332</v>
      </c>
      <c r="S2147" s="14">
        <f t="shared" si="101"/>
        <v>41575.237430555557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99"/>
        <v>0</v>
      </c>
      <c r="P2148">
        <f t="shared" si="100"/>
        <v>1</v>
      </c>
      <c r="Q2148" s="11" t="s">
        <v>8331</v>
      </c>
      <c r="R2148" s="11" t="s">
        <v>8332</v>
      </c>
      <c r="S2148" s="14">
        <f t="shared" si="101"/>
        <v>42397.679513888885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99"/>
        <v>1</v>
      </c>
      <c r="P2149">
        <f t="shared" si="100"/>
        <v>49.38</v>
      </c>
      <c r="Q2149" s="11" t="s">
        <v>8331</v>
      </c>
      <c r="R2149" s="11" t="s">
        <v>8332</v>
      </c>
      <c r="S2149" s="14">
        <f t="shared" si="101"/>
        <v>41927.295694444445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99"/>
        <v>2</v>
      </c>
      <c r="P2150">
        <f t="shared" si="100"/>
        <v>1</v>
      </c>
      <c r="Q2150" s="11" t="s">
        <v>8331</v>
      </c>
      <c r="R2150" s="11" t="s">
        <v>8332</v>
      </c>
      <c r="S2150" s="14">
        <f t="shared" si="101"/>
        <v>42066.733587962968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99"/>
        <v>0</v>
      </c>
      <c r="P2151" t="e">
        <f t="shared" si="100"/>
        <v>#DIV/0!</v>
      </c>
      <c r="Q2151" s="11" t="s">
        <v>8331</v>
      </c>
      <c r="R2151" s="11" t="s">
        <v>8332</v>
      </c>
      <c r="S2151" s="14">
        <f t="shared" si="101"/>
        <v>40355.024953703702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99"/>
        <v>1</v>
      </c>
      <c r="P2152">
        <f t="shared" si="100"/>
        <v>101.25</v>
      </c>
      <c r="Q2152" s="11" t="s">
        <v>8331</v>
      </c>
      <c r="R2152" s="11" t="s">
        <v>8332</v>
      </c>
      <c r="S2152" s="14">
        <f t="shared" si="101"/>
        <v>42534.284710648149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99"/>
        <v>0</v>
      </c>
      <c r="P2153">
        <f t="shared" si="100"/>
        <v>19.670000000000002</v>
      </c>
      <c r="Q2153" s="11" t="s">
        <v>8331</v>
      </c>
      <c r="R2153" s="11" t="s">
        <v>8332</v>
      </c>
      <c r="S2153" s="14">
        <f t="shared" si="101"/>
        <v>42520.847384259265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99"/>
        <v>0</v>
      </c>
      <c r="P2154">
        <f t="shared" si="100"/>
        <v>12.5</v>
      </c>
      <c r="Q2154" s="11" t="s">
        <v>8331</v>
      </c>
      <c r="R2154" s="11" t="s">
        <v>8332</v>
      </c>
      <c r="S2154" s="14">
        <f t="shared" si="101"/>
        <v>41683.832280092596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99"/>
        <v>0</v>
      </c>
      <c r="P2155">
        <f t="shared" si="100"/>
        <v>8.5</v>
      </c>
      <c r="Q2155" s="11" t="s">
        <v>8331</v>
      </c>
      <c r="R2155" s="11" t="s">
        <v>8332</v>
      </c>
      <c r="S2155" s="14">
        <f t="shared" si="101"/>
        <v>41974.911087962959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99"/>
        <v>1</v>
      </c>
      <c r="P2156">
        <f t="shared" si="100"/>
        <v>1</v>
      </c>
      <c r="Q2156" s="11" t="s">
        <v>8331</v>
      </c>
      <c r="R2156" s="11" t="s">
        <v>8332</v>
      </c>
      <c r="S2156" s="14">
        <f t="shared" si="101"/>
        <v>41647.632256944446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99"/>
        <v>2</v>
      </c>
      <c r="P2157">
        <f t="shared" si="100"/>
        <v>23</v>
      </c>
      <c r="Q2157" s="11" t="s">
        <v>8331</v>
      </c>
      <c r="R2157" s="11" t="s">
        <v>8332</v>
      </c>
      <c r="S2157" s="14">
        <f t="shared" si="101"/>
        <v>42430.747511574074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99"/>
        <v>3</v>
      </c>
      <c r="P2158">
        <f t="shared" si="100"/>
        <v>17.989999999999998</v>
      </c>
      <c r="Q2158" s="11" t="s">
        <v>8331</v>
      </c>
      <c r="R2158" s="11" t="s">
        <v>8332</v>
      </c>
      <c r="S2158" s="14">
        <f t="shared" si="101"/>
        <v>41488.85423611111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99"/>
        <v>28</v>
      </c>
      <c r="P2159">
        <f t="shared" si="100"/>
        <v>370.95</v>
      </c>
      <c r="Q2159" s="11" t="s">
        <v>8331</v>
      </c>
      <c r="R2159" s="11" t="s">
        <v>8332</v>
      </c>
      <c r="S2159" s="14">
        <f t="shared" si="101"/>
        <v>42694.98128472222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99"/>
        <v>7</v>
      </c>
      <c r="P2160">
        <f t="shared" si="100"/>
        <v>63.57</v>
      </c>
      <c r="Q2160" s="11" t="s">
        <v>8331</v>
      </c>
      <c r="R2160" s="11" t="s">
        <v>8332</v>
      </c>
      <c r="S2160" s="14">
        <f t="shared" si="101"/>
        <v>41264.853865740741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99"/>
        <v>1</v>
      </c>
      <c r="P2161">
        <f t="shared" si="100"/>
        <v>13</v>
      </c>
      <c r="Q2161" s="11" t="s">
        <v>8331</v>
      </c>
      <c r="R2161" s="11" t="s">
        <v>8332</v>
      </c>
      <c r="S2161" s="14">
        <f t="shared" si="101"/>
        <v>40710.731180555551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99"/>
        <v>1</v>
      </c>
      <c r="P2162">
        <f t="shared" si="100"/>
        <v>5.31</v>
      </c>
      <c r="Q2162" s="11" t="s">
        <v>8331</v>
      </c>
      <c r="R2162" s="11" t="s">
        <v>8332</v>
      </c>
      <c r="S2162" s="14">
        <f t="shared" si="101"/>
        <v>41018.711863425924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99"/>
        <v>116</v>
      </c>
      <c r="P2163">
        <f t="shared" si="100"/>
        <v>35.619999999999997</v>
      </c>
      <c r="Q2163" s="11" t="s">
        <v>8323</v>
      </c>
      <c r="R2163" s="11" t="s">
        <v>8324</v>
      </c>
      <c r="S2163" s="14">
        <f t="shared" si="101"/>
        <v>42240.852534722217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99"/>
        <v>112</v>
      </c>
      <c r="P2164">
        <f t="shared" si="100"/>
        <v>87.1</v>
      </c>
      <c r="Q2164" s="11" t="s">
        <v>8323</v>
      </c>
      <c r="R2164" s="11" t="s">
        <v>8324</v>
      </c>
      <c r="S2164" s="14">
        <f t="shared" si="101"/>
        <v>41813.766099537039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99"/>
        <v>132</v>
      </c>
      <c r="P2165">
        <f t="shared" si="100"/>
        <v>75.11</v>
      </c>
      <c r="Q2165" s="11" t="s">
        <v>8323</v>
      </c>
      <c r="R2165" s="11" t="s">
        <v>8324</v>
      </c>
      <c r="S2165" s="14">
        <f t="shared" si="101"/>
        <v>42111.899537037039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99"/>
        <v>103</v>
      </c>
      <c r="P2166">
        <f t="shared" si="100"/>
        <v>68.010000000000005</v>
      </c>
      <c r="Q2166" s="11" t="s">
        <v>8323</v>
      </c>
      <c r="R2166" s="11" t="s">
        <v>8324</v>
      </c>
      <c r="S2166" s="14">
        <f t="shared" si="101"/>
        <v>42515.71775462963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99"/>
        <v>139</v>
      </c>
      <c r="P2167">
        <f t="shared" si="100"/>
        <v>29.62</v>
      </c>
      <c r="Q2167" s="11" t="s">
        <v>8323</v>
      </c>
      <c r="R2167" s="11" t="s">
        <v>8324</v>
      </c>
      <c r="S2167" s="14">
        <f t="shared" si="101"/>
        <v>42438.667071759264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99"/>
        <v>147</v>
      </c>
      <c r="P2168">
        <f t="shared" si="100"/>
        <v>91.63</v>
      </c>
      <c r="Q2168" s="11" t="s">
        <v>8323</v>
      </c>
      <c r="R2168" s="11" t="s">
        <v>8324</v>
      </c>
      <c r="S2168" s="14">
        <f t="shared" si="101"/>
        <v>41933.838171296295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99"/>
        <v>120</v>
      </c>
      <c r="P2169">
        <f t="shared" si="100"/>
        <v>22.5</v>
      </c>
      <c r="Q2169" s="11" t="s">
        <v>8323</v>
      </c>
      <c r="R2169" s="11" t="s">
        <v>8324</v>
      </c>
      <c r="S2169" s="14">
        <f t="shared" si="101"/>
        <v>41153.066400462965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99"/>
        <v>122</v>
      </c>
      <c r="P2170">
        <f t="shared" si="100"/>
        <v>64.37</v>
      </c>
      <c r="Q2170" s="11" t="s">
        <v>8323</v>
      </c>
      <c r="R2170" s="11" t="s">
        <v>8324</v>
      </c>
      <c r="S2170" s="14">
        <f t="shared" si="101"/>
        <v>42745.600243055553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99"/>
        <v>100</v>
      </c>
      <c r="P2171">
        <f t="shared" si="100"/>
        <v>21.86</v>
      </c>
      <c r="Q2171" s="11" t="s">
        <v>8323</v>
      </c>
      <c r="R2171" s="11" t="s">
        <v>8324</v>
      </c>
      <c r="S2171" s="14">
        <f t="shared" si="101"/>
        <v>42793.700821759259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99"/>
        <v>181</v>
      </c>
      <c r="P2172">
        <f t="shared" si="100"/>
        <v>33.32</v>
      </c>
      <c r="Q2172" s="11" t="s">
        <v>8323</v>
      </c>
      <c r="R2172" s="11" t="s">
        <v>8324</v>
      </c>
      <c r="S2172" s="14">
        <f t="shared" si="101"/>
        <v>42198.750254629631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99"/>
        <v>106</v>
      </c>
      <c r="P2173">
        <f t="shared" si="100"/>
        <v>90.28</v>
      </c>
      <c r="Q2173" s="11" t="s">
        <v>8323</v>
      </c>
      <c r="R2173" s="11" t="s">
        <v>8324</v>
      </c>
      <c r="S2173" s="14">
        <f t="shared" si="101"/>
        <v>42141.95711805555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99"/>
        <v>100</v>
      </c>
      <c r="P2174">
        <f t="shared" si="100"/>
        <v>76.92</v>
      </c>
      <c r="Q2174" s="11" t="s">
        <v>8323</v>
      </c>
      <c r="R2174" s="11" t="s">
        <v>8324</v>
      </c>
      <c r="S2174" s="14">
        <f t="shared" si="101"/>
        <v>42082.580092592587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99"/>
        <v>127</v>
      </c>
      <c r="P2175">
        <f t="shared" si="100"/>
        <v>59.23</v>
      </c>
      <c r="Q2175" s="11" t="s">
        <v>8323</v>
      </c>
      <c r="R2175" s="11" t="s">
        <v>8324</v>
      </c>
      <c r="S2175" s="14">
        <f t="shared" si="101"/>
        <v>41495.692627314813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99"/>
        <v>103</v>
      </c>
      <c r="P2176">
        <f t="shared" si="100"/>
        <v>65.38</v>
      </c>
      <c r="Q2176" s="11" t="s">
        <v>8323</v>
      </c>
      <c r="R2176" s="11" t="s">
        <v>8324</v>
      </c>
      <c r="S2176" s="14">
        <f t="shared" si="101"/>
        <v>42465.542905092589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99"/>
        <v>250</v>
      </c>
      <c r="P2177">
        <f t="shared" si="100"/>
        <v>67.31</v>
      </c>
      <c r="Q2177" s="11" t="s">
        <v>8323</v>
      </c>
      <c r="R2177" s="11" t="s">
        <v>8324</v>
      </c>
      <c r="S2177" s="14">
        <f t="shared" si="101"/>
        <v>42565.009097222224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99"/>
        <v>126</v>
      </c>
      <c r="P2178">
        <f t="shared" si="100"/>
        <v>88.75</v>
      </c>
      <c r="Q2178" s="11" t="s">
        <v>8323</v>
      </c>
      <c r="R2178" s="11" t="s">
        <v>8324</v>
      </c>
      <c r="S2178" s="14">
        <f t="shared" si="101"/>
        <v>42096.633206018523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02">ROUND(E2179/D2179*100,0)</f>
        <v>100</v>
      </c>
      <c r="P2179">
        <f t="shared" ref="P2179:P2242" si="103">ROUND(E2179/L2179,2)</f>
        <v>65.87</v>
      </c>
      <c r="Q2179" s="11" t="s">
        <v>8323</v>
      </c>
      <c r="R2179" s="11" t="s">
        <v>8324</v>
      </c>
      <c r="S2179" s="14">
        <f t="shared" ref="S2179:S2242" si="104">(((J2179/60)/60)/24)+DATE(1970,1,1)</f>
        <v>42502.250775462962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02"/>
        <v>139</v>
      </c>
      <c r="P2180">
        <f t="shared" si="103"/>
        <v>40.35</v>
      </c>
      <c r="Q2180" s="11" t="s">
        <v>8323</v>
      </c>
      <c r="R2180" s="11" t="s">
        <v>8324</v>
      </c>
      <c r="S2180" s="14">
        <f t="shared" si="104"/>
        <v>42723.63653935185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02"/>
        <v>161</v>
      </c>
      <c r="P2181">
        <f t="shared" si="103"/>
        <v>76.86</v>
      </c>
      <c r="Q2181" s="11" t="s">
        <v>8323</v>
      </c>
      <c r="R2181" s="11" t="s">
        <v>8324</v>
      </c>
      <c r="S2181" s="14">
        <f t="shared" si="104"/>
        <v>42075.171203703707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02"/>
        <v>107</v>
      </c>
      <c r="P2182">
        <f t="shared" si="103"/>
        <v>68.709999999999994</v>
      </c>
      <c r="Q2182" s="11" t="s">
        <v>8323</v>
      </c>
      <c r="R2182" s="11" t="s">
        <v>8324</v>
      </c>
      <c r="S2182" s="14">
        <f t="shared" si="104"/>
        <v>42279.669768518521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02"/>
        <v>153</v>
      </c>
      <c r="P2183">
        <f t="shared" si="103"/>
        <v>57.77</v>
      </c>
      <c r="Q2183" s="11" t="s">
        <v>8331</v>
      </c>
      <c r="R2183" s="11" t="s">
        <v>8349</v>
      </c>
      <c r="S2183" s="14">
        <f t="shared" si="104"/>
        <v>42773.005243055552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02"/>
        <v>524</v>
      </c>
      <c r="P2184">
        <f t="shared" si="103"/>
        <v>44.17</v>
      </c>
      <c r="Q2184" s="11" t="s">
        <v>8331</v>
      </c>
      <c r="R2184" s="11" t="s">
        <v>8349</v>
      </c>
      <c r="S2184" s="14">
        <f t="shared" si="104"/>
        <v>41879.900752314818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02"/>
        <v>489</v>
      </c>
      <c r="P2185">
        <f t="shared" si="103"/>
        <v>31.57</v>
      </c>
      <c r="Q2185" s="11" t="s">
        <v>8331</v>
      </c>
      <c r="R2185" s="11" t="s">
        <v>8349</v>
      </c>
      <c r="S2185" s="14">
        <f t="shared" si="104"/>
        <v>42745.365474537044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02"/>
        <v>285</v>
      </c>
      <c r="P2186">
        <f t="shared" si="103"/>
        <v>107.05</v>
      </c>
      <c r="Q2186" s="11" t="s">
        <v>8331</v>
      </c>
      <c r="R2186" s="11" t="s">
        <v>8349</v>
      </c>
      <c r="S2186" s="14">
        <f t="shared" si="104"/>
        <v>42380.690289351856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02"/>
        <v>1857</v>
      </c>
      <c r="P2187">
        <f t="shared" si="103"/>
        <v>149.03</v>
      </c>
      <c r="Q2187" s="11" t="s">
        <v>8331</v>
      </c>
      <c r="R2187" s="11" t="s">
        <v>8349</v>
      </c>
      <c r="S2187" s="14">
        <f t="shared" si="104"/>
        <v>41319.349988425929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02"/>
        <v>110</v>
      </c>
      <c r="P2188">
        <f t="shared" si="103"/>
        <v>55.96</v>
      </c>
      <c r="Q2188" s="11" t="s">
        <v>8331</v>
      </c>
      <c r="R2188" s="11" t="s">
        <v>8349</v>
      </c>
      <c r="S2188" s="14">
        <f t="shared" si="104"/>
        <v>42583.615081018521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02"/>
        <v>1015</v>
      </c>
      <c r="P2189">
        <f t="shared" si="103"/>
        <v>56.97</v>
      </c>
      <c r="Q2189" s="11" t="s">
        <v>8331</v>
      </c>
      <c r="R2189" s="11" t="s">
        <v>8349</v>
      </c>
      <c r="S2189" s="14">
        <f t="shared" si="104"/>
        <v>42068.209097222221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02"/>
        <v>412</v>
      </c>
      <c r="P2190">
        <f t="shared" si="103"/>
        <v>44.06</v>
      </c>
      <c r="Q2190" s="11" t="s">
        <v>8331</v>
      </c>
      <c r="R2190" s="11" t="s">
        <v>8349</v>
      </c>
      <c r="S2190" s="14">
        <f t="shared" si="104"/>
        <v>42633.586122685185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02"/>
        <v>503</v>
      </c>
      <c r="P2191">
        <f t="shared" si="103"/>
        <v>68.63</v>
      </c>
      <c r="Q2191" s="11" t="s">
        <v>8331</v>
      </c>
      <c r="R2191" s="11" t="s">
        <v>8349</v>
      </c>
      <c r="S2191" s="14">
        <f t="shared" si="104"/>
        <v>42467.788194444445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02"/>
        <v>185</v>
      </c>
      <c r="P2192">
        <f t="shared" si="103"/>
        <v>65.319999999999993</v>
      </c>
      <c r="Q2192" s="11" t="s">
        <v>8331</v>
      </c>
      <c r="R2192" s="11" t="s">
        <v>8349</v>
      </c>
      <c r="S2192" s="14">
        <f t="shared" si="104"/>
        <v>42417.625046296293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02"/>
        <v>120</v>
      </c>
      <c r="P2193">
        <f t="shared" si="103"/>
        <v>35.92</v>
      </c>
      <c r="Q2193" s="11" t="s">
        <v>8331</v>
      </c>
      <c r="R2193" s="11" t="s">
        <v>8349</v>
      </c>
      <c r="S2193" s="14">
        <f t="shared" si="104"/>
        <v>42768.833645833336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02"/>
        <v>1081</v>
      </c>
      <c r="P2194">
        <f t="shared" si="103"/>
        <v>40.07</v>
      </c>
      <c r="Q2194" s="11" t="s">
        <v>8331</v>
      </c>
      <c r="R2194" s="11" t="s">
        <v>8349</v>
      </c>
      <c r="S2194" s="14">
        <f t="shared" si="104"/>
        <v>42691.8512037037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02"/>
        <v>452</v>
      </c>
      <c r="P2195">
        <f t="shared" si="103"/>
        <v>75.650000000000006</v>
      </c>
      <c r="Q2195" s="11" t="s">
        <v>8331</v>
      </c>
      <c r="R2195" s="11" t="s">
        <v>8349</v>
      </c>
      <c r="S2195" s="14">
        <f t="shared" si="104"/>
        <v>42664.405925925923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02"/>
        <v>537</v>
      </c>
      <c r="P2196">
        <f t="shared" si="103"/>
        <v>61.2</v>
      </c>
      <c r="Q2196" s="11" t="s">
        <v>8331</v>
      </c>
      <c r="R2196" s="11" t="s">
        <v>8349</v>
      </c>
      <c r="S2196" s="14">
        <f t="shared" si="104"/>
        <v>42425.757986111115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02"/>
        <v>120</v>
      </c>
      <c r="P2197">
        <f t="shared" si="103"/>
        <v>48.13</v>
      </c>
      <c r="Q2197" s="11" t="s">
        <v>8331</v>
      </c>
      <c r="R2197" s="11" t="s">
        <v>8349</v>
      </c>
      <c r="S2197" s="14">
        <f t="shared" si="104"/>
        <v>42197.771990740745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02"/>
        <v>114</v>
      </c>
      <c r="P2198">
        <f t="shared" si="103"/>
        <v>68.11</v>
      </c>
      <c r="Q2198" s="11" t="s">
        <v>8331</v>
      </c>
      <c r="R2198" s="11" t="s">
        <v>8349</v>
      </c>
      <c r="S2198" s="14">
        <f t="shared" si="104"/>
        <v>42675.487291666665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02"/>
        <v>951</v>
      </c>
      <c r="P2199">
        <f t="shared" si="103"/>
        <v>65.89</v>
      </c>
      <c r="Q2199" s="11" t="s">
        <v>8331</v>
      </c>
      <c r="R2199" s="11" t="s">
        <v>8349</v>
      </c>
      <c r="S2199" s="14">
        <f t="shared" si="104"/>
        <v>42033.584016203706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02"/>
        <v>133</v>
      </c>
      <c r="P2200">
        <f t="shared" si="103"/>
        <v>81.650000000000006</v>
      </c>
      <c r="Q2200" s="11" t="s">
        <v>8331</v>
      </c>
      <c r="R2200" s="11" t="s">
        <v>8349</v>
      </c>
      <c r="S2200" s="14">
        <f t="shared" si="104"/>
        <v>42292.513888888891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02"/>
        <v>147</v>
      </c>
      <c r="P2201">
        <f t="shared" si="103"/>
        <v>52.7</v>
      </c>
      <c r="Q2201" s="11" t="s">
        <v>8331</v>
      </c>
      <c r="R2201" s="11" t="s">
        <v>8349</v>
      </c>
      <c r="S2201" s="14">
        <f t="shared" si="104"/>
        <v>42262.416643518518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02"/>
        <v>542</v>
      </c>
      <c r="P2202">
        <f t="shared" si="103"/>
        <v>41.23</v>
      </c>
      <c r="Q2202" s="11" t="s">
        <v>8331</v>
      </c>
      <c r="R2202" s="11" t="s">
        <v>8349</v>
      </c>
      <c r="S2202" s="14">
        <f t="shared" si="104"/>
        <v>42163.625787037032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02"/>
        <v>383</v>
      </c>
      <c r="P2203">
        <f t="shared" si="103"/>
        <v>15.04</v>
      </c>
      <c r="Q2203" s="11" t="s">
        <v>8323</v>
      </c>
      <c r="R2203" s="11" t="s">
        <v>8328</v>
      </c>
      <c r="S2203" s="14">
        <f t="shared" si="104"/>
        <v>41276.846817129634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02"/>
        <v>704</v>
      </c>
      <c r="P2204">
        <f t="shared" si="103"/>
        <v>39.07</v>
      </c>
      <c r="Q2204" s="11" t="s">
        <v>8323</v>
      </c>
      <c r="R2204" s="11" t="s">
        <v>8328</v>
      </c>
      <c r="S2204" s="14">
        <f t="shared" si="104"/>
        <v>41184.849166666667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02"/>
        <v>110</v>
      </c>
      <c r="P2205">
        <f t="shared" si="103"/>
        <v>43.82</v>
      </c>
      <c r="Q2205" s="11" t="s">
        <v>8323</v>
      </c>
      <c r="R2205" s="11" t="s">
        <v>8328</v>
      </c>
      <c r="S2205" s="14">
        <f t="shared" si="104"/>
        <v>42241.85974537037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02"/>
        <v>133</v>
      </c>
      <c r="P2206">
        <f t="shared" si="103"/>
        <v>27.3</v>
      </c>
      <c r="Q2206" s="11" t="s">
        <v>8323</v>
      </c>
      <c r="R2206" s="11" t="s">
        <v>8328</v>
      </c>
      <c r="S2206" s="14">
        <f t="shared" si="104"/>
        <v>41312.311562499999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02"/>
        <v>152</v>
      </c>
      <c r="P2207">
        <f t="shared" si="103"/>
        <v>42.22</v>
      </c>
      <c r="Q2207" s="11" t="s">
        <v>8323</v>
      </c>
      <c r="R2207" s="11" t="s">
        <v>8328</v>
      </c>
      <c r="S2207" s="14">
        <f t="shared" si="104"/>
        <v>41031.82163194444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02"/>
        <v>103</v>
      </c>
      <c r="P2208">
        <f t="shared" si="103"/>
        <v>33.24</v>
      </c>
      <c r="Q2208" s="11" t="s">
        <v>8323</v>
      </c>
      <c r="R2208" s="11" t="s">
        <v>8328</v>
      </c>
      <c r="S2208" s="14">
        <f t="shared" si="104"/>
        <v>40997.257222222222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02"/>
        <v>100</v>
      </c>
      <c r="P2209">
        <f t="shared" si="103"/>
        <v>285.70999999999998</v>
      </c>
      <c r="Q2209" s="11" t="s">
        <v>8323</v>
      </c>
      <c r="R2209" s="11" t="s">
        <v>8328</v>
      </c>
      <c r="S2209" s="14">
        <f t="shared" si="104"/>
        <v>41564.194131944445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02"/>
        <v>102</v>
      </c>
      <c r="P2210">
        <f t="shared" si="103"/>
        <v>42.33</v>
      </c>
      <c r="Q2210" s="11" t="s">
        <v>8323</v>
      </c>
      <c r="R2210" s="11" t="s">
        <v>8328</v>
      </c>
      <c r="S2210" s="14">
        <f t="shared" si="104"/>
        <v>40946.882245370369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02"/>
        <v>151</v>
      </c>
      <c r="P2211">
        <f t="shared" si="103"/>
        <v>50.27</v>
      </c>
      <c r="Q2211" s="11" t="s">
        <v>8323</v>
      </c>
      <c r="R2211" s="11" t="s">
        <v>8328</v>
      </c>
      <c r="S2211" s="14">
        <f t="shared" si="104"/>
        <v>41732.479675925926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02"/>
        <v>111</v>
      </c>
      <c r="P2212">
        <f t="shared" si="103"/>
        <v>61.9</v>
      </c>
      <c r="Q2212" s="11" t="s">
        <v>8323</v>
      </c>
      <c r="R2212" s="11" t="s">
        <v>8328</v>
      </c>
      <c r="S2212" s="14">
        <f t="shared" si="104"/>
        <v>40956.066087962965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02"/>
        <v>196</v>
      </c>
      <c r="P2213">
        <f t="shared" si="103"/>
        <v>40.75</v>
      </c>
      <c r="Q2213" s="11" t="s">
        <v>8323</v>
      </c>
      <c r="R2213" s="11" t="s">
        <v>8328</v>
      </c>
      <c r="S2213" s="14">
        <f t="shared" si="104"/>
        <v>41716.785011574073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02"/>
        <v>114</v>
      </c>
      <c r="P2214">
        <f t="shared" si="103"/>
        <v>55.8</v>
      </c>
      <c r="Q2214" s="11" t="s">
        <v>8323</v>
      </c>
      <c r="R2214" s="11" t="s">
        <v>8328</v>
      </c>
      <c r="S2214" s="14">
        <f t="shared" si="104"/>
        <v>41548.747418981482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02"/>
        <v>200</v>
      </c>
      <c r="P2215">
        <f t="shared" si="103"/>
        <v>10</v>
      </c>
      <c r="Q2215" s="11" t="s">
        <v>8323</v>
      </c>
      <c r="R2215" s="11" t="s">
        <v>8328</v>
      </c>
      <c r="S2215" s="14">
        <f t="shared" si="104"/>
        <v>42109.826145833329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02"/>
        <v>293</v>
      </c>
      <c r="P2216">
        <f t="shared" si="103"/>
        <v>73.13</v>
      </c>
      <c r="Q2216" s="11" t="s">
        <v>8323</v>
      </c>
      <c r="R2216" s="11" t="s">
        <v>8328</v>
      </c>
      <c r="S2216" s="14">
        <f t="shared" si="104"/>
        <v>41646.792222222226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02"/>
        <v>156</v>
      </c>
      <c r="P2217">
        <f t="shared" si="103"/>
        <v>26.06</v>
      </c>
      <c r="Q2217" s="11" t="s">
        <v>8323</v>
      </c>
      <c r="R2217" s="11" t="s">
        <v>8328</v>
      </c>
      <c r="S2217" s="14">
        <f t="shared" si="104"/>
        <v>40958.717268518521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02"/>
        <v>106</v>
      </c>
      <c r="P2218">
        <f t="shared" si="103"/>
        <v>22.64</v>
      </c>
      <c r="Q2218" s="11" t="s">
        <v>8323</v>
      </c>
      <c r="R2218" s="11" t="s">
        <v>8328</v>
      </c>
      <c r="S2218" s="14">
        <f t="shared" si="104"/>
        <v>42194.751678240747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02"/>
        <v>101</v>
      </c>
      <c r="P2219">
        <f t="shared" si="103"/>
        <v>47.22</v>
      </c>
      <c r="Q2219" s="11" t="s">
        <v>8323</v>
      </c>
      <c r="R2219" s="11" t="s">
        <v>8328</v>
      </c>
      <c r="S2219" s="14">
        <f t="shared" si="104"/>
        <v>42299.776770833334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02"/>
        <v>123</v>
      </c>
      <c r="P2220">
        <f t="shared" si="103"/>
        <v>32.32</v>
      </c>
      <c r="Q2220" s="11" t="s">
        <v>8323</v>
      </c>
      <c r="R2220" s="11" t="s">
        <v>8328</v>
      </c>
      <c r="S2220" s="14">
        <f t="shared" si="104"/>
        <v>41127.812303240738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02"/>
        <v>102</v>
      </c>
      <c r="P2221">
        <f t="shared" si="103"/>
        <v>53.42</v>
      </c>
      <c r="Q2221" s="11" t="s">
        <v>8323</v>
      </c>
      <c r="R2221" s="11" t="s">
        <v>8328</v>
      </c>
      <c r="S2221" s="14">
        <f t="shared" si="104"/>
        <v>42205.718888888892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02"/>
        <v>101</v>
      </c>
      <c r="P2222">
        <f t="shared" si="103"/>
        <v>51.3</v>
      </c>
      <c r="Q2222" s="11" t="s">
        <v>8323</v>
      </c>
      <c r="R2222" s="11" t="s">
        <v>8328</v>
      </c>
      <c r="S2222" s="14">
        <f t="shared" si="104"/>
        <v>41452.060601851852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02"/>
        <v>108</v>
      </c>
      <c r="P2223">
        <f t="shared" si="103"/>
        <v>37.200000000000003</v>
      </c>
      <c r="Q2223" s="11" t="s">
        <v>8331</v>
      </c>
      <c r="R2223" s="11" t="s">
        <v>8349</v>
      </c>
      <c r="S2223" s="14">
        <f t="shared" si="104"/>
        <v>42452.666770833333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02"/>
        <v>163</v>
      </c>
      <c r="P2224">
        <f t="shared" si="103"/>
        <v>27.1</v>
      </c>
      <c r="Q2224" s="11" t="s">
        <v>8331</v>
      </c>
      <c r="R2224" s="11" t="s">
        <v>8349</v>
      </c>
      <c r="S2224" s="14">
        <f t="shared" si="104"/>
        <v>40906.787581018521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02"/>
        <v>106</v>
      </c>
      <c r="P2225">
        <f t="shared" si="103"/>
        <v>206.31</v>
      </c>
      <c r="Q2225" s="11" t="s">
        <v>8331</v>
      </c>
      <c r="R2225" s="11" t="s">
        <v>8349</v>
      </c>
      <c r="S2225" s="14">
        <f t="shared" si="104"/>
        <v>42152.640833333338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02"/>
        <v>243</v>
      </c>
      <c r="P2226">
        <f t="shared" si="103"/>
        <v>82.15</v>
      </c>
      <c r="Q2226" s="11" t="s">
        <v>8331</v>
      </c>
      <c r="R2226" s="11" t="s">
        <v>8349</v>
      </c>
      <c r="S2226" s="14">
        <f t="shared" si="104"/>
        <v>42644.667534722219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02"/>
        <v>945</v>
      </c>
      <c r="P2227">
        <f t="shared" si="103"/>
        <v>164.8</v>
      </c>
      <c r="Q2227" s="11" t="s">
        <v>8331</v>
      </c>
      <c r="R2227" s="11" t="s">
        <v>8349</v>
      </c>
      <c r="S2227" s="14">
        <f t="shared" si="104"/>
        <v>41873.79184027778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02"/>
        <v>108</v>
      </c>
      <c r="P2228">
        <f t="shared" si="103"/>
        <v>60.82</v>
      </c>
      <c r="Q2228" s="11" t="s">
        <v>8331</v>
      </c>
      <c r="R2228" s="11" t="s">
        <v>8349</v>
      </c>
      <c r="S2228" s="14">
        <f t="shared" si="104"/>
        <v>42381.79886574074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02"/>
        <v>157</v>
      </c>
      <c r="P2229">
        <f t="shared" si="103"/>
        <v>67.97</v>
      </c>
      <c r="Q2229" s="11" t="s">
        <v>8331</v>
      </c>
      <c r="R2229" s="11" t="s">
        <v>8349</v>
      </c>
      <c r="S2229" s="14">
        <f t="shared" si="104"/>
        <v>41561.807349537034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02"/>
        <v>1174</v>
      </c>
      <c r="P2230">
        <f t="shared" si="103"/>
        <v>81.56</v>
      </c>
      <c r="Q2230" s="11" t="s">
        <v>8331</v>
      </c>
      <c r="R2230" s="11" t="s">
        <v>8349</v>
      </c>
      <c r="S2230" s="14">
        <f t="shared" si="104"/>
        <v>42202.278194444443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02"/>
        <v>171</v>
      </c>
      <c r="P2231">
        <f t="shared" si="103"/>
        <v>25.43</v>
      </c>
      <c r="Q2231" s="11" t="s">
        <v>8331</v>
      </c>
      <c r="R2231" s="11" t="s">
        <v>8349</v>
      </c>
      <c r="S2231" s="14">
        <f t="shared" si="104"/>
        <v>41484.664247685185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02"/>
        <v>126</v>
      </c>
      <c r="P2232">
        <f t="shared" si="103"/>
        <v>21.5</v>
      </c>
      <c r="Q2232" s="11" t="s">
        <v>8331</v>
      </c>
      <c r="R2232" s="11" t="s">
        <v>8349</v>
      </c>
      <c r="S2232" s="14">
        <f t="shared" si="104"/>
        <v>41724.881099537037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02"/>
        <v>1212</v>
      </c>
      <c r="P2233">
        <f t="shared" si="103"/>
        <v>27.23</v>
      </c>
      <c r="Q2233" s="11" t="s">
        <v>8331</v>
      </c>
      <c r="R2233" s="11" t="s">
        <v>8349</v>
      </c>
      <c r="S2233" s="14">
        <f t="shared" si="104"/>
        <v>41423.910891203705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02"/>
        <v>496</v>
      </c>
      <c r="P2234">
        <f t="shared" si="103"/>
        <v>25.09</v>
      </c>
      <c r="Q2234" s="11" t="s">
        <v>8331</v>
      </c>
      <c r="R2234" s="11" t="s">
        <v>8349</v>
      </c>
      <c r="S2234" s="14">
        <f t="shared" si="104"/>
        <v>41806.794074074074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02"/>
        <v>332</v>
      </c>
      <c r="P2235">
        <f t="shared" si="103"/>
        <v>21.23</v>
      </c>
      <c r="Q2235" s="11" t="s">
        <v>8331</v>
      </c>
      <c r="R2235" s="11" t="s">
        <v>8349</v>
      </c>
      <c r="S2235" s="14">
        <f t="shared" si="104"/>
        <v>42331.378923611104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02"/>
        <v>1165</v>
      </c>
      <c r="P2236">
        <f t="shared" si="103"/>
        <v>41.61</v>
      </c>
      <c r="Q2236" s="11" t="s">
        <v>8331</v>
      </c>
      <c r="R2236" s="11" t="s">
        <v>8349</v>
      </c>
      <c r="S2236" s="14">
        <f t="shared" si="104"/>
        <v>42710.824618055558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02"/>
        <v>153</v>
      </c>
      <c r="P2237">
        <f t="shared" si="103"/>
        <v>135.59</v>
      </c>
      <c r="Q2237" s="11" t="s">
        <v>8331</v>
      </c>
      <c r="R2237" s="11" t="s">
        <v>8349</v>
      </c>
      <c r="S2237" s="14">
        <f t="shared" si="104"/>
        <v>42062.022118055553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02"/>
        <v>537</v>
      </c>
      <c r="P2238">
        <f t="shared" si="103"/>
        <v>22.12</v>
      </c>
      <c r="Q2238" s="11" t="s">
        <v>8331</v>
      </c>
      <c r="R2238" s="11" t="s">
        <v>8349</v>
      </c>
      <c r="S2238" s="14">
        <f t="shared" si="104"/>
        <v>42371.617164351846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02"/>
        <v>353</v>
      </c>
      <c r="P2239">
        <f t="shared" si="103"/>
        <v>64.63</v>
      </c>
      <c r="Q2239" s="11" t="s">
        <v>8331</v>
      </c>
      <c r="R2239" s="11" t="s">
        <v>8349</v>
      </c>
      <c r="S2239" s="14">
        <f t="shared" si="104"/>
        <v>41915.003275462965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02"/>
        <v>137</v>
      </c>
      <c r="P2240">
        <f t="shared" si="103"/>
        <v>69.569999999999993</v>
      </c>
      <c r="Q2240" s="11" t="s">
        <v>8331</v>
      </c>
      <c r="R2240" s="11" t="s">
        <v>8349</v>
      </c>
      <c r="S2240" s="14">
        <f t="shared" si="104"/>
        <v>42774.621712962966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02"/>
        <v>128</v>
      </c>
      <c r="P2241">
        <f t="shared" si="103"/>
        <v>75.13</v>
      </c>
      <c r="Q2241" s="11" t="s">
        <v>8331</v>
      </c>
      <c r="R2241" s="11" t="s">
        <v>8349</v>
      </c>
      <c r="S2241" s="14">
        <f t="shared" si="104"/>
        <v>41572.958495370374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02"/>
        <v>271</v>
      </c>
      <c r="P2242">
        <f t="shared" si="103"/>
        <v>140.97999999999999</v>
      </c>
      <c r="Q2242" s="11" t="s">
        <v>8331</v>
      </c>
      <c r="R2242" s="11" t="s">
        <v>8349</v>
      </c>
      <c r="S2242" s="14">
        <f t="shared" si="104"/>
        <v>42452.825740740736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05">ROUND(E2243/D2243*100,0)</f>
        <v>806</v>
      </c>
      <c r="P2243">
        <f t="shared" ref="P2243:P2306" si="106">ROUND(E2243/L2243,2)</f>
        <v>49.47</v>
      </c>
      <c r="Q2243" s="11" t="s">
        <v>8331</v>
      </c>
      <c r="R2243" s="11" t="s">
        <v>8349</v>
      </c>
      <c r="S2243" s="14">
        <f t="shared" ref="S2243:S2306" si="107">(((J2243/60)/60)/24)+DATE(1970,1,1)</f>
        <v>42766.827546296292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05"/>
        <v>1360</v>
      </c>
      <c r="P2244">
        <f t="shared" si="106"/>
        <v>53.87</v>
      </c>
      <c r="Q2244" s="11" t="s">
        <v>8331</v>
      </c>
      <c r="R2244" s="11" t="s">
        <v>8349</v>
      </c>
      <c r="S2244" s="14">
        <f t="shared" si="107"/>
        <v>41569.575613425928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05"/>
        <v>930250</v>
      </c>
      <c r="P2245">
        <f t="shared" si="106"/>
        <v>4.57</v>
      </c>
      <c r="Q2245" s="11" t="s">
        <v>8331</v>
      </c>
      <c r="R2245" s="11" t="s">
        <v>8349</v>
      </c>
      <c r="S2245" s="14">
        <f t="shared" si="107"/>
        <v>42800.751041666663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05"/>
        <v>377</v>
      </c>
      <c r="P2246">
        <f t="shared" si="106"/>
        <v>65</v>
      </c>
      <c r="Q2246" s="11" t="s">
        <v>8331</v>
      </c>
      <c r="R2246" s="11" t="s">
        <v>8349</v>
      </c>
      <c r="S2246" s="14">
        <f t="shared" si="107"/>
        <v>42647.818819444445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05"/>
        <v>2647</v>
      </c>
      <c r="P2247">
        <f t="shared" si="106"/>
        <v>53.48</v>
      </c>
      <c r="Q2247" s="11" t="s">
        <v>8331</v>
      </c>
      <c r="R2247" s="11" t="s">
        <v>8349</v>
      </c>
      <c r="S2247" s="14">
        <f t="shared" si="107"/>
        <v>41660.708530092597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05"/>
        <v>100</v>
      </c>
      <c r="P2248">
        <f t="shared" si="106"/>
        <v>43.91</v>
      </c>
      <c r="Q2248" s="11" t="s">
        <v>8331</v>
      </c>
      <c r="R2248" s="11" t="s">
        <v>8349</v>
      </c>
      <c r="S2248" s="14">
        <f t="shared" si="107"/>
        <v>42221.79178240741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05"/>
        <v>104</v>
      </c>
      <c r="P2249">
        <f t="shared" si="106"/>
        <v>50.85</v>
      </c>
      <c r="Q2249" s="11" t="s">
        <v>8331</v>
      </c>
      <c r="R2249" s="11" t="s">
        <v>8349</v>
      </c>
      <c r="S2249" s="14">
        <f t="shared" si="107"/>
        <v>42200.666261574079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05"/>
        <v>107</v>
      </c>
      <c r="P2250">
        <f t="shared" si="106"/>
        <v>58.63</v>
      </c>
      <c r="Q2250" s="11" t="s">
        <v>8331</v>
      </c>
      <c r="R2250" s="11" t="s">
        <v>8349</v>
      </c>
      <c r="S2250" s="14">
        <f t="shared" si="107"/>
        <v>42688.875902777778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05"/>
        <v>169</v>
      </c>
      <c r="P2251">
        <f t="shared" si="106"/>
        <v>32.82</v>
      </c>
      <c r="Q2251" s="11" t="s">
        <v>8331</v>
      </c>
      <c r="R2251" s="11" t="s">
        <v>8349</v>
      </c>
      <c r="S2251" s="14">
        <f t="shared" si="107"/>
        <v>41336.703298611108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05"/>
        <v>975</v>
      </c>
      <c r="P2252">
        <f t="shared" si="106"/>
        <v>426.93</v>
      </c>
      <c r="Q2252" s="11" t="s">
        <v>8331</v>
      </c>
      <c r="R2252" s="11" t="s">
        <v>8349</v>
      </c>
      <c r="S2252" s="14">
        <f t="shared" si="107"/>
        <v>42677.005474537036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05"/>
        <v>134</v>
      </c>
      <c r="P2253">
        <f t="shared" si="106"/>
        <v>23.81</v>
      </c>
      <c r="Q2253" s="11" t="s">
        <v>8331</v>
      </c>
      <c r="R2253" s="11" t="s">
        <v>8349</v>
      </c>
      <c r="S2253" s="14">
        <f t="shared" si="107"/>
        <v>41846.34579861111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05"/>
        <v>272</v>
      </c>
      <c r="P2254">
        <f t="shared" si="106"/>
        <v>98.41</v>
      </c>
      <c r="Q2254" s="11" t="s">
        <v>8331</v>
      </c>
      <c r="R2254" s="11" t="s">
        <v>8349</v>
      </c>
      <c r="S2254" s="14">
        <f t="shared" si="107"/>
        <v>42573.327986111108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05"/>
        <v>113</v>
      </c>
      <c r="P2255">
        <f t="shared" si="106"/>
        <v>107.32</v>
      </c>
      <c r="Q2255" s="11" t="s">
        <v>8331</v>
      </c>
      <c r="R2255" s="11" t="s">
        <v>8349</v>
      </c>
      <c r="S2255" s="14">
        <f t="shared" si="107"/>
        <v>42296.631331018521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05"/>
        <v>460</v>
      </c>
      <c r="P2256">
        <f t="shared" si="106"/>
        <v>11.67</v>
      </c>
      <c r="Q2256" s="11" t="s">
        <v>8331</v>
      </c>
      <c r="R2256" s="11" t="s">
        <v>8349</v>
      </c>
      <c r="S2256" s="14">
        <f t="shared" si="107"/>
        <v>42752.647777777776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05"/>
        <v>287</v>
      </c>
      <c r="P2257">
        <f t="shared" si="106"/>
        <v>41.78</v>
      </c>
      <c r="Q2257" s="11" t="s">
        <v>8331</v>
      </c>
      <c r="R2257" s="11" t="s">
        <v>8349</v>
      </c>
      <c r="S2257" s="14">
        <f t="shared" si="107"/>
        <v>42467.951979166668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05"/>
        <v>223</v>
      </c>
      <c r="P2258">
        <f t="shared" si="106"/>
        <v>21.38</v>
      </c>
      <c r="Q2258" s="11" t="s">
        <v>8331</v>
      </c>
      <c r="R2258" s="11" t="s">
        <v>8349</v>
      </c>
      <c r="S2258" s="14">
        <f t="shared" si="107"/>
        <v>42682.451921296291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05"/>
        <v>636</v>
      </c>
      <c r="P2259">
        <f t="shared" si="106"/>
        <v>94.1</v>
      </c>
      <c r="Q2259" s="11" t="s">
        <v>8331</v>
      </c>
      <c r="R2259" s="11" t="s">
        <v>8349</v>
      </c>
      <c r="S2259" s="14">
        <f t="shared" si="107"/>
        <v>42505.936678240745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05"/>
        <v>147</v>
      </c>
      <c r="P2260">
        <f t="shared" si="106"/>
        <v>15.72</v>
      </c>
      <c r="Q2260" s="11" t="s">
        <v>8331</v>
      </c>
      <c r="R2260" s="11" t="s">
        <v>8349</v>
      </c>
      <c r="S2260" s="14">
        <f t="shared" si="107"/>
        <v>42136.75100694444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05"/>
        <v>1867</v>
      </c>
      <c r="P2261">
        <f t="shared" si="106"/>
        <v>90.64</v>
      </c>
      <c r="Q2261" s="11" t="s">
        <v>8331</v>
      </c>
      <c r="R2261" s="11" t="s">
        <v>8349</v>
      </c>
      <c r="S2261" s="14">
        <f t="shared" si="107"/>
        <v>42702.804814814815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05"/>
        <v>327</v>
      </c>
      <c r="P2262">
        <f t="shared" si="106"/>
        <v>97.3</v>
      </c>
      <c r="Q2262" s="11" t="s">
        <v>8331</v>
      </c>
      <c r="R2262" s="11" t="s">
        <v>8349</v>
      </c>
      <c r="S2262" s="14">
        <f t="shared" si="107"/>
        <v>41695.016782407409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05"/>
        <v>780</v>
      </c>
      <c r="P2263">
        <f t="shared" si="106"/>
        <v>37.119999999999997</v>
      </c>
      <c r="Q2263" s="11" t="s">
        <v>8331</v>
      </c>
      <c r="R2263" s="11" t="s">
        <v>8349</v>
      </c>
      <c r="S2263" s="14">
        <f t="shared" si="107"/>
        <v>42759.724768518514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05"/>
        <v>154</v>
      </c>
      <c r="P2264">
        <f t="shared" si="106"/>
        <v>28.1</v>
      </c>
      <c r="Q2264" s="11" t="s">
        <v>8331</v>
      </c>
      <c r="R2264" s="11" t="s">
        <v>8349</v>
      </c>
      <c r="S2264" s="14">
        <f t="shared" si="107"/>
        <v>41926.585162037038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05"/>
        <v>116</v>
      </c>
      <c r="P2265">
        <f t="shared" si="106"/>
        <v>144.43</v>
      </c>
      <c r="Q2265" s="11" t="s">
        <v>8331</v>
      </c>
      <c r="R2265" s="11" t="s">
        <v>8349</v>
      </c>
      <c r="S2265" s="14">
        <f t="shared" si="107"/>
        <v>42014.832326388889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05"/>
        <v>180</v>
      </c>
      <c r="P2266">
        <f t="shared" si="106"/>
        <v>24.27</v>
      </c>
      <c r="Q2266" s="11" t="s">
        <v>8331</v>
      </c>
      <c r="R2266" s="11" t="s">
        <v>8349</v>
      </c>
      <c r="S2266" s="14">
        <f t="shared" si="107"/>
        <v>42496.582337962958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05"/>
        <v>299</v>
      </c>
      <c r="P2267">
        <f t="shared" si="106"/>
        <v>35.119999999999997</v>
      </c>
      <c r="Q2267" s="11" t="s">
        <v>8331</v>
      </c>
      <c r="R2267" s="11" t="s">
        <v>8349</v>
      </c>
      <c r="S2267" s="14">
        <f t="shared" si="107"/>
        <v>42689.853090277778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05"/>
        <v>320</v>
      </c>
      <c r="P2268">
        <f t="shared" si="106"/>
        <v>24.76</v>
      </c>
      <c r="Q2268" s="11" t="s">
        <v>8331</v>
      </c>
      <c r="R2268" s="11" t="s">
        <v>8349</v>
      </c>
      <c r="S2268" s="14">
        <f t="shared" si="107"/>
        <v>42469.874907407408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05"/>
        <v>381</v>
      </c>
      <c r="P2269">
        <f t="shared" si="106"/>
        <v>188.38</v>
      </c>
      <c r="Q2269" s="11" t="s">
        <v>8331</v>
      </c>
      <c r="R2269" s="11" t="s">
        <v>8349</v>
      </c>
      <c r="S2269" s="14">
        <f t="shared" si="107"/>
        <v>41968.829826388886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05"/>
        <v>103</v>
      </c>
      <c r="P2270">
        <f t="shared" si="106"/>
        <v>148.08000000000001</v>
      </c>
      <c r="Q2270" s="11" t="s">
        <v>8331</v>
      </c>
      <c r="R2270" s="11" t="s">
        <v>8349</v>
      </c>
      <c r="S2270" s="14">
        <f t="shared" si="107"/>
        <v>42776.082349537035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05"/>
        <v>1802</v>
      </c>
      <c r="P2271">
        <f t="shared" si="106"/>
        <v>49.93</v>
      </c>
      <c r="Q2271" s="11" t="s">
        <v>8331</v>
      </c>
      <c r="R2271" s="11" t="s">
        <v>8349</v>
      </c>
      <c r="S2271" s="14">
        <f t="shared" si="107"/>
        <v>42776.704432870371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05"/>
        <v>720</v>
      </c>
      <c r="P2272">
        <f t="shared" si="106"/>
        <v>107.82</v>
      </c>
      <c r="Q2272" s="11" t="s">
        <v>8331</v>
      </c>
      <c r="R2272" s="11" t="s">
        <v>8349</v>
      </c>
      <c r="S2272" s="14">
        <f t="shared" si="107"/>
        <v>42725.869363425925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05"/>
        <v>283</v>
      </c>
      <c r="P2273">
        <f t="shared" si="106"/>
        <v>42.63</v>
      </c>
      <c r="Q2273" s="11" t="s">
        <v>8331</v>
      </c>
      <c r="R2273" s="11" t="s">
        <v>8349</v>
      </c>
      <c r="S2273" s="14">
        <f t="shared" si="107"/>
        <v>42684.000046296293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05"/>
        <v>1357</v>
      </c>
      <c r="P2274">
        <f t="shared" si="106"/>
        <v>14.37</v>
      </c>
      <c r="Q2274" s="11" t="s">
        <v>8331</v>
      </c>
      <c r="R2274" s="11" t="s">
        <v>8349</v>
      </c>
      <c r="S2274" s="14">
        <f t="shared" si="107"/>
        <v>42315.699490740735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05"/>
        <v>220</v>
      </c>
      <c r="P2275">
        <f t="shared" si="106"/>
        <v>37.479999999999997</v>
      </c>
      <c r="Q2275" s="11" t="s">
        <v>8331</v>
      </c>
      <c r="R2275" s="11" t="s">
        <v>8349</v>
      </c>
      <c r="S2275" s="14">
        <f t="shared" si="107"/>
        <v>42781.549097222218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05"/>
        <v>120</v>
      </c>
      <c r="P2276">
        <f t="shared" si="106"/>
        <v>30.2</v>
      </c>
      <c r="Q2276" s="11" t="s">
        <v>8331</v>
      </c>
      <c r="R2276" s="11" t="s">
        <v>8349</v>
      </c>
      <c r="S2276" s="14">
        <f t="shared" si="107"/>
        <v>41663.500659722224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05"/>
        <v>408</v>
      </c>
      <c r="P2277">
        <f t="shared" si="106"/>
        <v>33.549999999999997</v>
      </c>
      <c r="Q2277" s="11" t="s">
        <v>8331</v>
      </c>
      <c r="R2277" s="11" t="s">
        <v>8349</v>
      </c>
      <c r="S2277" s="14">
        <f t="shared" si="107"/>
        <v>41965.616655092599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05"/>
        <v>106</v>
      </c>
      <c r="P2278">
        <f t="shared" si="106"/>
        <v>64.75</v>
      </c>
      <c r="Q2278" s="11" t="s">
        <v>8331</v>
      </c>
      <c r="R2278" s="11" t="s">
        <v>8349</v>
      </c>
      <c r="S2278" s="14">
        <f t="shared" si="107"/>
        <v>41614.651493055557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05"/>
        <v>141</v>
      </c>
      <c r="P2279">
        <f t="shared" si="106"/>
        <v>57.93</v>
      </c>
      <c r="Q2279" s="11" t="s">
        <v>8331</v>
      </c>
      <c r="R2279" s="11" t="s">
        <v>8349</v>
      </c>
      <c r="S2279" s="14">
        <f t="shared" si="107"/>
        <v>40936.678506944445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05"/>
        <v>271</v>
      </c>
      <c r="P2280">
        <f t="shared" si="106"/>
        <v>53.08</v>
      </c>
      <c r="Q2280" s="11" t="s">
        <v>8331</v>
      </c>
      <c r="R2280" s="11" t="s">
        <v>8349</v>
      </c>
      <c r="S2280" s="14">
        <f t="shared" si="107"/>
        <v>42338.709108796291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05"/>
        <v>154</v>
      </c>
      <c r="P2281">
        <f t="shared" si="106"/>
        <v>48.06</v>
      </c>
      <c r="Q2281" s="11" t="s">
        <v>8331</v>
      </c>
      <c r="R2281" s="11" t="s">
        <v>8349</v>
      </c>
      <c r="S2281" s="14">
        <f t="shared" si="107"/>
        <v>42020.806701388887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05"/>
        <v>404</v>
      </c>
      <c r="P2282">
        <f t="shared" si="106"/>
        <v>82.4</v>
      </c>
      <c r="Q2282" s="11" t="s">
        <v>8331</v>
      </c>
      <c r="R2282" s="11" t="s">
        <v>8349</v>
      </c>
      <c r="S2282" s="14">
        <f t="shared" si="107"/>
        <v>42234.624895833331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05"/>
        <v>185</v>
      </c>
      <c r="P2283">
        <f t="shared" si="106"/>
        <v>50.45</v>
      </c>
      <c r="Q2283" s="11" t="s">
        <v>8323</v>
      </c>
      <c r="R2283" s="11" t="s">
        <v>8324</v>
      </c>
      <c r="S2283" s="14">
        <f t="shared" si="107"/>
        <v>40687.285844907405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05"/>
        <v>185</v>
      </c>
      <c r="P2284">
        <f t="shared" si="106"/>
        <v>115.83</v>
      </c>
      <c r="Q2284" s="11" t="s">
        <v>8323</v>
      </c>
      <c r="R2284" s="11" t="s">
        <v>8324</v>
      </c>
      <c r="S2284" s="14">
        <f t="shared" si="107"/>
        <v>42323.17460648148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05"/>
        <v>101</v>
      </c>
      <c r="P2285">
        <f t="shared" si="106"/>
        <v>63.03</v>
      </c>
      <c r="Q2285" s="11" t="s">
        <v>8323</v>
      </c>
      <c r="R2285" s="11" t="s">
        <v>8324</v>
      </c>
      <c r="S2285" s="14">
        <f t="shared" si="107"/>
        <v>40978.125046296293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05"/>
        <v>106</v>
      </c>
      <c r="P2286">
        <f t="shared" si="106"/>
        <v>108.02</v>
      </c>
      <c r="Q2286" s="11" t="s">
        <v>8323</v>
      </c>
      <c r="R2286" s="11" t="s">
        <v>8324</v>
      </c>
      <c r="S2286" s="14">
        <f t="shared" si="107"/>
        <v>40585.796817129631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05"/>
        <v>121</v>
      </c>
      <c r="P2287">
        <f t="shared" si="106"/>
        <v>46.09</v>
      </c>
      <c r="Q2287" s="11" t="s">
        <v>8323</v>
      </c>
      <c r="R2287" s="11" t="s">
        <v>8324</v>
      </c>
      <c r="S2287" s="14">
        <f t="shared" si="107"/>
        <v>41059.185682870368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05"/>
        <v>100</v>
      </c>
      <c r="P2288">
        <f t="shared" si="106"/>
        <v>107.21</v>
      </c>
      <c r="Q2288" s="11" t="s">
        <v>8323</v>
      </c>
      <c r="R2288" s="11" t="s">
        <v>8324</v>
      </c>
      <c r="S2288" s="14">
        <f t="shared" si="107"/>
        <v>41494.963587962964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05"/>
        <v>120</v>
      </c>
      <c r="P2289">
        <f t="shared" si="106"/>
        <v>50.93</v>
      </c>
      <c r="Q2289" s="11" t="s">
        <v>8323</v>
      </c>
      <c r="R2289" s="11" t="s">
        <v>8324</v>
      </c>
      <c r="S2289" s="14">
        <f t="shared" si="107"/>
        <v>41792.667361111111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05"/>
        <v>100</v>
      </c>
      <c r="P2290">
        <f t="shared" si="106"/>
        <v>40.04</v>
      </c>
      <c r="Q2290" s="11" t="s">
        <v>8323</v>
      </c>
      <c r="R2290" s="11" t="s">
        <v>8324</v>
      </c>
      <c r="S2290" s="14">
        <f t="shared" si="107"/>
        <v>41067.827418981484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05"/>
        <v>107</v>
      </c>
      <c r="P2291">
        <f t="shared" si="106"/>
        <v>64.44</v>
      </c>
      <c r="Q2291" s="11" t="s">
        <v>8323</v>
      </c>
      <c r="R2291" s="11" t="s">
        <v>8324</v>
      </c>
      <c r="S2291" s="14">
        <f t="shared" si="107"/>
        <v>41571.998379629629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05"/>
        <v>104</v>
      </c>
      <c r="P2292">
        <f t="shared" si="106"/>
        <v>53.83</v>
      </c>
      <c r="Q2292" s="11" t="s">
        <v>8323</v>
      </c>
      <c r="R2292" s="11" t="s">
        <v>8324</v>
      </c>
      <c r="S2292" s="14">
        <f t="shared" si="107"/>
        <v>40070.253819444442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05"/>
        <v>173</v>
      </c>
      <c r="P2293">
        <f t="shared" si="106"/>
        <v>100.47</v>
      </c>
      <c r="Q2293" s="11" t="s">
        <v>8323</v>
      </c>
      <c r="R2293" s="11" t="s">
        <v>8324</v>
      </c>
      <c r="S2293" s="14">
        <f t="shared" si="107"/>
        <v>40987.977060185185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05"/>
        <v>107</v>
      </c>
      <c r="P2294">
        <f t="shared" si="106"/>
        <v>46.63</v>
      </c>
      <c r="Q2294" s="11" t="s">
        <v>8323</v>
      </c>
      <c r="R2294" s="11" t="s">
        <v>8324</v>
      </c>
      <c r="S2294" s="14">
        <f t="shared" si="107"/>
        <v>40987.697638888887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05"/>
        <v>108</v>
      </c>
      <c r="P2295">
        <f t="shared" si="106"/>
        <v>34.07</v>
      </c>
      <c r="Q2295" s="11" t="s">
        <v>8323</v>
      </c>
      <c r="R2295" s="11" t="s">
        <v>8324</v>
      </c>
      <c r="S2295" s="14">
        <f t="shared" si="107"/>
        <v>41151.708321759259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05"/>
        <v>146</v>
      </c>
      <c r="P2296">
        <f t="shared" si="106"/>
        <v>65.209999999999994</v>
      </c>
      <c r="Q2296" s="11" t="s">
        <v>8323</v>
      </c>
      <c r="R2296" s="11" t="s">
        <v>8324</v>
      </c>
      <c r="S2296" s="14">
        <f t="shared" si="107"/>
        <v>41264.72314814815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05"/>
        <v>125</v>
      </c>
      <c r="P2297">
        <f t="shared" si="106"/>
        <v>44.21</v>
      </c>
      <c r="Q2297" s="11" t="s">
        <v>8323</v>
      </c>
      <c r="R2297" s="11" t="s">
        <v>8324</v>
      </c>
      <c r="S2297" s="14">
        <f t="shared" si="107"/>
        <v>41270.954351851848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05"/>
        <v>149</v>
      </c>
      <c r="P2298">
        <f t="shared" si="106"/>
        <v>71.97</v>
      </c>
      <c r="Q2298" s="11" t="s">
        <v>8323</v>
      </c>
      <c r="R2298" s="11" t="s">
        <v>8324</v>
      </c>
      <c r="S2298" s="14">
        <f t="shared" si="107"/>
        <v>40927.731782407405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05"/>
        <v>101</v>
      </c>
      <c r="P2299">
        <f t="shared" si="106"/>
        <v>52.95</v>
      </c>
      <c r="Q2299" s="11" t="s">
        <v>8323</v>
      </c>
      <c r="R2299" s="11" t="s">
        <v>8324</v>
      </c>
      <c r="S2299" s="14">
        <f t="shared" si="107"/>
        <v>40948.042233796295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05"/>
        <v>105</v>
      </c>
      <c r="P2300">
        <f t="shared" si="106"/>
        <v>109.45</v>
      </c>
      <c r="Q2300" s="11" t="s">
        <v>8323</v>
      </c>
      <c r="R2300" s="11" t="s">
        <v>8324</v>
      </c>
      <c r="S2300" s="14">
        <f t="shared" si="107"/>
        <v>41694.84065972222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05"/>
        <v>350</v>
      </c>
      <c r="P2301">
        <f t="shared" si="106"/>
        <v>75.040000000000006</v>
      </c>
      <c r="Q2301" s="11" t="s">
        <v>8323</v>
      </c>
      <c r="R2301" s="11" t="s">
        <v>8324</v>
      </c>
      <c r="S2301" s="14">
        <f t="shared" si="107"/>
        <v>40565.032511574071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05"/>
        <v>101</v>
      </c>
      <c r="P2302">
        <f t="shared" si="106"/>
        <v>115.71</v>
      </c>
      <c r="Q2302" s="11" t="s">
        <v>8323</v>
      </c>
      <c r="R2302" s="11" t="s">
        <v>8324</v>
      </c>
      <c r="S2302" s="14">
        <f t="shared" si="107"/>
        <v>41074.727037037039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05"/>
        <v>134</v>
      </c>
      <c r="P2303">
        <f t="shared" si="106"/>
        <v>31.66</v>
      </c>
      <c r="Q2303" s="11" t="s">
        <v>8323</v>
      </c>
      <c r="R2303" s="11" t="s">
        <v>8327</v>
      </c>
      <c r="S2303" s="14">
        <f t="shared" si="107"/>
        <v>41416.146944444445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05"/>
        <v>171</v>
      </c>
      <c r="P2304">
        <f t="shared" si="106"/>
        <v>46.18</v>
      </c>
      <c r="Q2304" s="11" t="s">
        <v>8323</v>
      </c>
      <c r="R2304" s="11" t="s">
        <v>8327</v>
      </c>
      <c r="S2304" s="14">
        <f t="shared" si="107"/>
        <v>41605.868449074071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05"/>
        <v>109</v>
      </c>
      <c r="P2305">
        <f t="shared" si="106"/>
        <v>68.48</v>
      </c>
      <c r="Q2305" s="11" t="s">
        <v>8323</v>
      </c>
      <c r="R2305" s="11" t="s">
        <v>8327</v>
      </c>
      <c r="S2305" s="14">
        <f t="shared" si="107"/>
        <v>40850.111064814817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05"/>
        <v>101</v>
      </c>
      <c r="P2306">
        <f t="shared" si="106"/>
        <v>53.47</v>
      </c>
      <c r="Q2306" s="11" t="s">
        <v>8323</v>
      </c>
      <c r="R2306" s="11" t="s">
        <v>8327</v>
      </c>
      <c r="S2306" s="14">
        <f t="shared" si="107"/>
        <v>40502.815868055557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08">ROUND(E2307/D2307*100,0)</f>
        <v>101</v>
      </c>
      <c r="P2307">
        <f t="shared" ref="P2307:P2370" si="109">ROUND(E2307/L2307,2)</f>
        <v>109.11</v>
      </c>
      <c r="Q2307" s="11" t="s">
        <v>8323</v>
      </c>
      <c r="R2307" s="11" t="s">
        <v>8327</v>
      </c>
      <c r="S2307" s="14">
        <f t="shared" ref="S2307:S2370" si="110">(((J2307/60)/60)/24)+DATE(1970,1,1)</f>
        <v>41834.695277777777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08"/>
        <v>107</v>
      </c>
      <c r="P2308">
        <f t="shared" si="109"/>
        <v>51.19</v>
      </c>
      <c r="Q2308" s="11" t="s">
        <v>8323</v>
      </c>
      <c r="R2308" s="11" t="s">
        <v>8327</v>
      </c>
      <c r="S2308" s="14">
        <f t="shared" si="110"/>
        <v>40948.16815972222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08"/>
        <v>107</v>
      </c>
      <c r="P2309">
        <f t="shared" si="109"/>
        <v>27.94</v>
      </c>
      <c r="Q2309" s="11" t="s">
        <v>8323</v>
      </c>
      <c r="R2309" s="11" t="s">
        <v>8327</v>
      </c>
      <c r="S2309" s="14">
        <f t="shared" si="110"/>
        <v>41004.802465277775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08"/>
        <v>101</v>
      </c>
      <c r="P2310">
        <f t="shared" si="109"/>
        <v>82.5</v>
      </c>
      <c r="Q2310" s="11" t="s">
        <v>8323</v>
      </c>
      <c r="R2310" s="11" t="s">
        <v>8327</v>
      </c>
      <c r="S2310" s="14">
        <f t="shared" si="110"/>
        <v>41851.962916666671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08"/>
        <v>107</v>
      </c>
      <c r="P2311">
        <f t="shared" si="109"/>
        <v>59.82</v>
      </c>
      <c r="Q2311" s="11" t="s">
        <v>8323</v>
      </c>
      <c r="R2311" s="11" t="s">
        <v>8327</v>
      </c>
      <c r="S2311" s="14">
        <f t="shared" si="110"/>
        <v>41307.987696759257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08"/>
        <v>429</v>
      </c>
      <c r="P2312">
        <f t="shared" si="109"/>
        <v>64.819999999999993</v>
      </c>
      <c r="Q2312" s="11" t="s">
        <v>8323</v>
      </c>
      <c r="R2312" s="11" t="s">
        <v>8327</v>
      </c>
      <c r="S2312" s="14">
        <f t="shared" si="110"/>
        <v>41324.79415509259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08"/>
        <v>104</v>
      </c>
      <c r="P2313">
        <f t="shared" si="109"/>
        <v>90.1</v>
      </c>
      <c r="Q2313" s="11" t="s">
        <v>8323</v>
      </c>
      <c r="R2313" s="11" t="s">
        <v>8327</v>
      </c>
      <c r="S2313" s="14">
        <f t="shared" si="110"/>
        <v>41736.004502314812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08"/>
        <v>108</v>
      </c>
      <c r="P2314">
        <f t="shared" si="109"/>
        <v>40.96</v>
      </c>
      <c r="Q2314" s="11" t="s">
        <v>8323</v>
      </c>
      <c r="R2314" s="11" t="s">
        <v>8327</v>
      </c>
      <c r="S2314" s="14">
        <f t="shared" si="110"/>
        <v>41716.632847222223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08"/>
        <v>176</v>
      </c>
      <c r="P2315">
        <f t="shared" si="109"/>
        <v>56</v>
      </c>
      <c r="Q2315" s="11" t="s">
        <v>8323</v>
      </c>
      <c r="R2315" s="11" t="s">
        <v>8327</v>
      </c>
      <c r="S2315" s="14">
        <f t="shared" si="110"/>
        <v>41002.958634259259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08"/>
        <v>157</v>
      </c>
      <c r="P2316">
        <f t="shared" si="109"/>
        <v>37.67</v>
      </c>
      <c r="Q2316" s="11" t="s">
        <v>8323</v>
      </c>
      <c r="R2316" s="11" t="s">
        <v>8327</v>
      </c>
      <c r="S2316" s="14">
        <f t="shared" si="110"/>
        <v>41037.551585648151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08"/>
        <v>103</v>
      </c>
      <c r="P2317">
        <f t="shared" si="109"/>
        <v>40.08</v>
      </c>
      <c r="Q2317" s="11" t="s">
        <v>8323</v>
      </c>
      <c r="R2317" s="11" t="s">
        <v>8327</v>
      </c>
      <c r="S2317" s="14">
        <f t="shared" si="110"/>
        <v>41004.72619212963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08"/>
        <v>104</v>
      </c>
      <c r="P2318">
        <f t="shared" si="109"/>
        <v>78.03</v>
      </c>
      <c r="Q2318" s="11" t="s">
        <v>8323</v>
      </c>
      <c r="R2318" s="11" t="s">
        <v>8327</v>
      </c>
      <c r="S2318" s="14">
        <f t="shared" si="110"/>
        <v>40079.725115740745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08"/>
        <v>104</v>
      </c>
      <c r="P2319">
        <f t="shared" si="109"/>
        <v>18.91</v>
      </c>
      <c r="Q2319" s="11" t="s">
        <v>8323</v>
      </c>
      <c r="R2319" s="11" t="s">
        <v>8327</v>
      </c>
      <c r="S2319" s="14">
        <f t="shared" si="110"/>
        <v>40192.542233796295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08"/>
        <v>121</v>
      </c>
      <c r="P2320">
        <f t="shared" si="109"/>
        <v>37.130000000000003</v>
      </c>
      <c r="Q2320" s="11" t="s">
        <v>8323</v>
      </c>
      <c r="R2320" s="11" t="s">
        <v>8327</v>
      </c>
      <c r="S2320" s="14">
        <f t="shared" si="110"/>
        <v>40050.643680555557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08"/>
        <v>108</v>
      </c>
      <c r="P2321">
        <f t="shared" si="109"/>
        <v>41.96</v>
      </c>
      <c r="Q2321" s="11" t="s">
        <v>8323</v>
      </c>
      <c r="R2321" s="11" t="s">
        <v>8327</v>
      </c>
      <c r="S2321" s="14">
        <f t="shared" si="110"/>
        <v>41593.082002314812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08"/>
        <v>109</v>
      </c>
      <c r="P2322">
        <f t="shared" si="109"/>
        <v>61.04</v>
      </c>
      <c r="Q2322" s="11" t="s">
        <v>8323</v>
      </c>
      <c r="R2322" s="11" t="s">
        <v>8327</v>
      </c>
      <c r="S2322" s="14">
        <f t="shared" si="110"/>
        <v>41696.817129629628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08"/>
        <v>39</v>
      </c>
      <c r="P2323">
        <f t="shared" si="109"/>
        <v>64.53</v>
      </c>
      <c r="Q2323" s="11" t="s">
        <v>8334</v>
      </c>
      <c r="R2323" s="11" t="s">
        <v>8350</v>
      </c>
      <c r="S2323" s="14">
        <f t="shared" si="110"/>
        <v>42799.260428240741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08"/>
        <v>3</v>
      </c>
      <c r="P2324">
        <f t="shared" si="109"/>
        <v>21.25</v>
      </c>
      <c r="Q2324" s="11" t="s">
        <v>8334</v>
      </c>
      <c r="R2324" s="11" t="s">
        <v>8350</v>
      </c>
      <c r="S2324" s="14">
        <f t="shared" si="110"/>
        <v>42804.895474537043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08"/>
        <v>48</v>
      </c>
      <c r="P2325">
        <f t="shared" si="109"/>
        <v>30</v>
      </c>
      <c r="Q2325" s="11" t="s">
        <v>8334</v>
      </c>
      <c r="R2325" s="11" t="s">
        <v>8350</v>
      </c>
      <c r="S2325" s="14">
        <f t="shared" si="110"/>
        <v>42807.755173611105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08"/>
        <v>21</v>
      </c>
      <c r="P2326">
        <f t="shared" si="109"/>
        <v>25.49</v>
      </c>
      <c r="Q2326" s="11" t="s">
        <v>8334</v>
      </c>
      <c r="R2326" s="11" t="s">
        <v>8350</v>
      </c>
      <c r="S2326" s="14">
        <f t="shared" si="110"/>
        <v>42790.885243055556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08"/>
        <v>8</v>
      </c>
      <c r="P2327">
        <f t="shared" si="109"/>
        <v>11.43</v>
      </c>
      <c r="Q2327" s="11" t="s">
        <v>8334</v>
      </c>
      <c r="R2327" s="11" t="s">
        <v>8350</v>
      </c>
      <c r="S2327" s="14">
        <f t="shared" si="110"/>
        <v>42794.022349537037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08"/>
        <v>1</v>
      </c>
      <c r="P2328">
        <f t="shared" si="109"/>
        <v>108</v>
      </c>
      <c r="Q2328" s="11" t="s">
        <v>8334</v>
      </c>
      <c r="R2328" s="11" t="s">
        <v>8350</v>
      </c>
      <c r="S2328" s="14">
        <f t="shared" si="110"/>
        <v>42804.034120370372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08"/>
        <v>526</v>
      </c>
      <c r="P2329">
        <f t="shared" si="109"/>
        <v>54.88</v>
      </c>
      <c r="Q2329" s="11" t="s">
        <v>8334</v>
      </c>
      <c r="R2329" s="11" t="s">
        <v>8350</v>
      </c>
      <c r="S2329" s="14">
        <f t="shared" si="110"/>
        <v>41842.917129629634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08"/>
        <v>254</v>
      </c>
      <c r="P2330">
        <f t="shared" si="109"/>
        <v>47.38</v>
      </c>
      <c r="Q2330" s="11" t="s">
        <v>8334</v>
      </c>
      <c r="R2330" s="11" t="s">
        <v>8350</v>
      </c>
      <c r="S2330" s="14">
        <f t="shared" si="110"/>
        <v>42139.781678240746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08"/>
        <v>106</v>
      </c>
      <c r="P2331">
        <f t="shared" si="109"/>
        <v>211.84</v>
      </c>
      <c r="Q2331" s="11" t="s">
        <v>8334</v>
      </c>
      <c r="R2331" s="11" t="s">
        <v>8350</v>
      </c>
      <c r="S2331" s="14">
        <f t="shared" si="110"/>
        <v>41807.624374999999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08"/>
        <v>102</v>
      </c>
      <c r="P2332">
        <f t="shared" si="109"/>
        <v>219.93</v>
      </c>
      <c r="Q2332" s="11" t="s">
        <v>8334</v>
      </c>
      <c r="R2332" s="11" t="s">
        <v>8350</v>
      </c>
      <c r="S2332" s="14">
        <f t="shared" si="110"/>
        <v>42332.89980324074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08"/>
        <v>144</v>
      </c>
      <c r="P2333">
        <f t="shared" si="109"/>
        <v>40.799999999999997</v>
      </c>
      <c r="Q2333" s="11" t="s">
        <v>8334</v>
      </c>
      <c r="R2333" s="11" t="s">
        <v>8350</v>
      </c>
      <c r="S2333" s="14">
        <f t="shared" si="110"/>
        <v>41839.005671296298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08"/>
        <v>106</v>
      </c>
      <c r="P2334">
        <f t="shared" si="109"/>
        <v>75.5</v>
      </c>
      <c r="Q2334" s="11" t="s">
        <v>8334</v>
      </c>
      <c r="R2334" s="11" t="s">
        <v>8350</v>
      </c>
      <c r="S2334" s="14">
        <f t="shared" si="110"/>
        <v>42011.628136574072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08"/>
        <v>212</v>
      </c>
      <c r="P2335">
        <f t="shared" si="109"/>
        <v>13.54</v>
      </c>
      <c r="Q2335" s="11" t="s">
        <v>8334</v>
      </c>
      <c r="R2335" s="11" t="s">
        <v>8350</v>
      </c>
      <c r="S2335" s="14">
        <f t="shared" si="110"/>
        <v>41767.650347222225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08"/>
        <v>102</v>
      </c>
      <c r="P2336">
        <f t="shared" si="109"/>
        <v>60.87</v>
      </c>
      <c r="Q2336" s="11" t="s">
        <v>8334</v>
      </c>
      <c r="R2336" s="11" t="s">
        <v>8350</v>
      </c>
      <c r="S2336" s="14">
        <f t="shared" si="110"/>
        <v>41918.670115740737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08"/>
        <v>102</v>
      </c>
      <c r="P2337">
        <f t="shared" si="109"/>
        <v>115.69</v>
      </c>
      <c r="Q2337" s="11" t="s">
        <v>8334</v>
      </c>
      <c r="R2337" s="11" t="s">
        <v>8350</v>
      </c>
      <c r="S2337" s="14">
        <f t="shared" si="110"/>
        <v>41771.572256944448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08"/>
        <v>521</v>
      </c>
      <c r="P2338">
        <f t="shared" si="109"/>
        <v>48.1</v>
      </c>
      <c r="Q2338" s="11" t="s">
        <v>8334</v>
      </c>
      <c r="R2338" s="11" t="s">
        <v>8350</v>
      </c>
      <c r="S2338" s="14">
        <f t="shared" si="110"/>
        <v>41666.924710648149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08"/>
        <v>111</v>
      </c>
      <c r="P2339">
        <f t="shared" si="109"/>
        <v>74.180000000000007</v>
      </c>
      <c r="Q2339" s="11" t="s">
        <v>8334</v>
      </c>
      <c r="R2339" s="11" t="s">
        <v>8350</v>
      </c>
      <c r="S2339" s="14">
        <f t="shared" si="110"/>
        <v>41786.640543981484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08"/>
        <v>101</v>
      </c>
      <c r="P2340">
        <f t="shared" si="109"/>
        <v>123.35</v>
      </c>
      <c r="Q2340" s="11" t="s">
        <v>8334</v>
      </c>
      <c r="R2340" s="11" t="s">
        <v>8350</v>
      </c>
      <c r="S2340" s="14">
        <f t="shared" si="110"/>
        <v>41789.896805555552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08"/>
        <v>294</v>
      </c>
      <c r="P2341">
        <f t="shared" si="109"/>
        <v>66.62</v>
      </c>
      <c r="Q2341" s="11" t="s">
        <v>8334</v>
      </c>
      <c r="R2341" s="11" t="s">
        <v>8350</v>
      </c>
      <c r="S2341" s="14">
        <f t="shared" si="110"/>
        <v>42692.79987268518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08"/>
        <v>106</v>
      </c>
      <c r="P2342">
        <f t="shared" si="109"/>
        <v>104.99</v>
      </c>
      <c r="Q2342" s="11" t="s">
        <v>8334</v>
      </c>
      <c r="R2342" s="11" t="s">
        <v>8350</v>
      </c>
      <c r="S2342" s="14">
        <f t="shared" si="110"/>
        <v>42643.642800925925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08"/>
        <v>0</v>
      </c>
      <c r="P2343" t="e">
        <f t="shared" si="109"/>
        <v>#DIV/0!</v>
      </c>
      <c r="Q2343" s="11" t="s">
        <v>8317</v>
      </c>
      <c r="R2343" s="11" t="s">
        <v>8318</v>
      </c>
      <c r="S2343" s="14">
        <f t="shared" si="110"/>
        <v>42167.813703703709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08"/>
        <v>0</v>
      </c>
      <c r="P2344" t="e">
        <f t="shared" si="109"/>
        <v>#DIV/0!</v>
      </c>
      <c r="Q2344" s="11" t="s">
        <v>8317</v>
      </c>
      <c r="R2344" s="11" t="s">
        <v>8318</v>
      </c>
      <c r="S2344" s="14">
        <f t="shared" si="110"/>
        <v>41897.702199074076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08"/>
        <v>3</v>
      </c>
      <c r="P2345">
        <f t="shared" si="109"/>
        <v>300</v>
      </c>
      <c r="Q2345" s="11" t="s">
        <v>8317</v>
      </c>
      <c r="R2345" s="11" t="s">
        <v>8318</v>
      </c>
      <c r="S2345" s="14">
        <f t="shared" si="110"/>
        <v>42327.825289351851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08"/>
        <v>0</v>
      </c>
      <c r="P2346">
        <f t="shared" si="109"/>
        <v>1</v>
      </c>
      <c r="Q2346" s="11" t="s">
        <v>8317</v>
      </c>
      <c r="R2346" s="11" t="s">
        <v>8318</v>
      </c>
      <c r="S2346" s="14">
        <f t="shared" si="110"/>
        <v>42515.727650462963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08"/>
        <v>0</v>
      </c>
      <c r="P2347" t="e">
        <f t="shared" si="109"/>
        <v>#DIV/0!</v>
      </c>
      <c r="Q2347" s="11" t="s">
        <v>8317</v>
      </c>
      <c r="R2347" s="11" t="s">
        <v>8318</v>
      </c>
      <c r="S2347" s="14">
        <f t="shared" si="110"/>
        <v>42060.001805555556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08"/>
        <v>0</v>
      </c>
      <c r="P2348">
        <f t="shared" si="109"/>
        <v>13</v>
      </c>
      <c r="Q2348" s="11" t="s">
        <v>8317</v>
      </c>
      <c r="R2348" s="11" t="s">
        <v>8318</v>
      </c>
      <c r="S2348" s="14">
        <f t="shared" si="110"/>
        <v>42615.79896990741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08"/>
        <v>2</v>
      </c>
      <c r="P2349">
        <f t="shared" si="109"/>
        <v>15</v>
      </c>
      <c r="Q2349" s="11" t="s">
        <v>8317</v>
      </c>
      <c r="R2349" s="11" t="s">
        <v>8318</v>
      </c>
      <c r="S2349" s="14">
        <f t="shared" si="110"/>
        <v>42577.607361111113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08"/>
        <v>0</v>
      </c>
      <c r="P2350">
        <f t="shared" si="109"/>
        <v>54</v>
      </c>
      <c r="Q2350" s="11" t="s">
        <v>8317</v>
      </c>
      <c r="R2350" s="11" t="s">
        <v>8318</v>
      </c>
      <c r="S2350" s="14">
        <f t="shared" si="110"/>
        <v>42360.932152777779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08"/>
        <v>0</v>
      </c>
      <c r="P2351" t="e">
        <f t="shared" si="109"/>
        <v>#DIV/0!</v>
      </c>
      <c r="Q2351" s="11" t="s">
        <v>8317</v>
      </c>
      <c r="R2351" s="11" t="s">
        <v>8318</v>
      </c>
      <c r="S2351" s="14">
        <f t="shared" si="110"/>
        <v>42198.775787037041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08"/>
        <v>0</v>
      </c>
      <c r="P2352" t="e">
        <f t="shared" si="109"/>
        <v>#DIV/0!</v>
      </c>
      <c r="Q2352" s="11" t="s">
        <v>8317</v>
      </c>
      <c r="R2352" s="11" t="s">
        <v>8318</v>
      </c>
      <c r="S2352" s="14">
        <f t="shared" si="110"/>
        <v>42708.842245370368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08"/>
        <v>1</v>
      </c>
      <c r="P2353">
        <f t="shared" si="109"/>
        <v>15.43</v>
      </c>
      <c r="Q2353" s="11" t="s">
        <v>8317</v>
      </c>
      <c r="R2353" s="11" t="s">
        <v>8318</v>
      </c>
      <c r="S2353" s="14">
        <f t="shared" si="110"/>
        <v>42094.101145833338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08"/>
        <v>0</v>
      </c>
      <c r="P2354" t="e">
        <f t="shared" si="109"/>
        <v>#DIV/0!</v>
      </c>
      <c r="Q2354" s="11" t="s">
        <v>8317</v>
      </c>
      <c r="R2354" s="11" t="s">
        <v>8318</v>
      </c>
      <c r="S2354" s="14">
        <f t="shared" si="110"/>
        <v>42101.633703703701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08"/>
        <v>0</v>
      </c>
      <c r="P2355" t="e">
        <f t="shared" si="109"/>
        <v>#DIV/0!</v>
      </c>
      <c r="Q2355" s="11" t="s">
        <v>8317</v>
      </c>
      <c r="R2355" s="11" t="s">
        <v>8318</v>
      </c>
      <c r="S2355" s="14">
        <f t="shared" si="110"/>
        <v>42103.676180555558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08"/>
        <v>0</v>
      </c>
      <c r="P2356">
        <f t="shared" si="109"/>
        <v>25</v>
      </c>
      <c r="Q2356" s="11" t="s">
        <v>8317</v>
      </c>
      <c r="R2356" s="11" t="s">
        <v>8318</v>
      </c>
      <c r="S2356" s="14">
        <f t="shared" si="110"/>
        <v>41954.722916666666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08"/>
        <v>1</v>
      </c>
      <c r="P2357">
        <f t="shared" si="109"/>
        <v>27.5</v>
      </c>
      <c r="Q2357" s="11" t="s">
        <v>8317</v>
      </c>
      <c r="R2357" s="11" t="s">
        <v>8318</v>
      </c>
      <c r="S2357" s="14">
        <f t="shared" si="110"/>
        <v>42096.918240740735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08"/>
        <v>0</v>
      </c>
      <c r="P2358" t="e">
        <f t="shared" si="109"/>
        <v>#DIV/0!</v>
      </c>
      <c r="Q2358" s="11" t="s">
        <v>8317</v>
      </c>
      <c r="R2358" s="11" t="s">
        <v>8318</v>
      </c>
      <c r="S2358" s="14">
        <f t="shared" si="110"/>
        <v>42130.78361111111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08"/>
        <v>0</v>
      </c>
      <c r="P2359" t="e">
        <f t="shared" si="109"/>
        <v>#DIV/0!</v>
      </c>
      <c r="Q2359" s="11" t="s">
        <v>8317</v>
      </c>
      <c r="R2359" s="11" t="s">
        <v>8318</v>
      </c>
      <c r="S2359" s="14">
        <f t="shared" si="110"/>
        <v>42264.620115740734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08"/>
        <v>0</v>
      </c>
      <c r="P2360" t="e">
        <f t="shared" si="109"/>
        <v>#DIV/0!</v>
      </c>
      <c r="Q2360" s="11" t="s">
        <v>8317</v>
      </c>
      <c r="R2360" s="11" t="s">
        <v>8318</v>
      </c>
      <c r="S2360" s="14">
        <f t="shared" si="110"/>
        <v>41978.930972222224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08"/>
        <v>15</v>
      </c>
      <c r="P2361">
        <f t="shared" si="109"/>
        <v>367</v>
      </c>
      <c r="Q2361" s="11" t="s">
        <v>8317</v>
      </c>
      <c r="R2361" s="11" t="s">
        <v>8318</v>
      </c>
      <c r="S2361" s="14">
        <f t="shared" si="110"/>
        <v>42159.649583333332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08"/>
        <v>0</v>
      </c>
      <c r="P2362">
        <f t="shared" si="109"/>
        <v>2</v>
      </c>
      <c r="Q2362" s="11" t="s">
        <v>8317</v>
      </c>
      <c r="R2362" s="11" t="s">
        <v>8318</v>
      </c>
      <c r="S2362" s="14">
        <f t="shared" si="110"/>
        <v>42377.70694444445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08"/>
        <v>0</v>
      </c>
      <c r="P2363" t="e">
        <f t="shared" si="109"/>
        <v>#DIV/0!</v>
      </c>
      <c r="Q2363" s="11" t="s">
        <v>8317</v>
      </c>
      <c r="R2363" s="11" t="s">
        <v>8318</v>
      </c>
      <c r="S2363" s="14">
        <f t="shared" si="110"/>
        <v>42466.858888888892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08"/>
        <v>29</v>
      </c>
      <c r="P2364">
        <f t="shared" si="109"/>
        <v>60</v>
      </c>
      <c r="Q2364" s="11" t="s">
        <v>8317</v>
      </c>
      <c r="R2364" s="11" t="s">
        <v>8318</v>
      </c>
      <c r="S2364" s="14">
        <f t="shared" si="110"/>
        <v>41954.688310185185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08"/>
        <v>0</v>
      </c>
      <c r="P2365" t="e">
        <f t="shared" si="109"/>
        <v>#DIV/0!</v>
      </c>
      <c r="Q2365" s="11" t="s">
        <v>8317</v>
      </c>
      <c r="R2365" s="11" t="s">
        <v>8318</v>
      </c>
      <c r="S2365" s="14">
        <f t="shared" si="110"/>
        <v>42322.011574074073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08"/>
        <v>0</v>
      </c>
      <c r="P2366" t="e">
        <f t="shared" si="109"/>
        <v>#DIV/0!</v>
      </c>
      <c r="Q2366" s="11" t="s">
        <v>8317</v>
      </c>
      <c r="R2366" s="11" t="s">
        <v>8318</v>
      </c>
      <c r="S2366" s="14">
        <f t="shared" si="110"/>
        <v>42248.934675925921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08"/>
        <v>0</v>
      </c>
      <c r="P2367" t="e">
        <f t="shared" si="109"/>
        <v>#DIV/0!</v>
      </c>
      <c r="Q2367" s="11" t="s">
        <v>8317</v>
      </c>
      <c r="R2367" s="11" t="s">
        <v>8318</v>
      </c>
      <c r="S2367" s="14">
        <f t="shared" si="110"/>
        <v>42346.736400462964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08"/>
        <v>11</v>
      </c>
      <c r="P2368">
        <f t="shared" si="109"/>
        <v>97.41</v>
      </c>
      <c r="Q2368" s="11" t="s">
        <v>8317</v>
      </c>
      <c r="R2368" s="11" t="s">
        <v>8318</v>
      </c>
      <c r="S2368" s="14">
        <f t="shared" si="110"/>
        <v>42268.531631944439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08"/>
        <v>1</v>
      </c>
      <c r="P2369">
        <f t="shared" si="109"/>
        <v>47.86</v>
      </c>
      <c r="Q2369" s="11" t="s">
        <v>8317</v>
      </c>
      <c r="R2369" s="11" t="s">
        <v>8318</v>
      </c>
      <c r="S2369" s="14">
        <f t="shared" si="110"/>
        <v>42425.970092592594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08"/>
        <v>0</v>
      </c>
      <c r="P2370">
        <f t="shared" si="109"/>
        <v>50</v>
      </c>
      <c r="Q2370" s="11" t="s">
        <v>8317</v>
      </c>
      <c r="R2370" s="11" t="s">
        <v>8318</v>
      </c>
      <c r="S2370" s="14">
        <f t="shared" si="110"/>
        <v>42063.721817129626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11">ROUND(E2371/D2371*100,0)</f>
        <v>0</v>
      </c>
      <c r="P2371" t="e">
        <f t="shared" ref="P2371:P2434" si="112">ROUND(E2371/L2371,2)</f>
        <v>#DIV/0!</v>
      </c>
      <c r="Q2371" s="11" t="s">
        <v>8317</v>
      </c>
      <c r="R2371" s="11" t="s">
        <v>8318</v>
      </c>
      <c r="S2371" s="14">
        <f t="shared" ref="S2371:S2434" si="113">(((J2371/60)/60)/24)+DATE(1970,1,1)</f>
        <v>42380.812627314815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11"/>
        <v>0</v>
      </c>
      <c r="P2372">
        <f t="shared" si="112"/>
        <v>20.5</v>
      </c>
      <c r="Q2372" s="11" t="s">
        <v>8317</v>
      </c>
      <c r="R2372" s="11" t="s">
        <v>8318</v>
      </c>
      <c r="S2372" s="14">
        <f t="shared" si="113"/>
        <v>41961.18913194444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11"/>
        <v>0</v>
      </c>
      <c r="P2373" t="e">
        <f t="shared" si="112"/>
        <v>#DIV/0!</v>
      </c>
      <c r="Q2373" s="11" t="s">
        <v>8317</v>
      </c>
      <c r="R2373" s="11" t="s">
        <v>8318</v>
      </c>
      <c r="S2373" s="14">
        <f t="shared" si="113"/>
        <v>42150.777731481481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11"/>
        <v>3</v>
      </c>
      <c r="P2374">
        <f t="shared" si="112"/>
        <v>30</v>
      </c>
      <c r="Q2374" s="11" t="s">
        <v>8317</v>
      </c>
      <c r="R2374" s="11" t="s">
        <v>8318</v>
      </c>
      <c r="S2374" s="14">
        <f t="shared" si="113"/>
        <v>42088.069108796291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11"/>
        <v>0</v>
      </c>
      <c r="P2375">
        <f t="shared" si="112"/>
        <v>50</v>
      </c>
      <c r="Q2375" s="11" t="s">
        <v>8317</v>
      </c>
      <c r="R2375" s="11" t="s">
        <v>8318</v>
      </c>
      <c r="S2375" s="14">
        <f t="shared" si="113"/>
        <v>42215.662314814821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11"/>
        <v>0</v>
      </c>
      <c r="P2376">
        <f t="shared" si="112"/>
        <v>10</v>
      </c>
      <c r="Q2376" s="11" t="s">
        <v>8317</v>
      </c>
      <c r="R2376" s="11" t="s">
        <v>8318</v>
      </c>
      <c r="S2376" s="14">
        <f t="shared" si="113"/>
        <v>42017.843287037031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11"/>
        <v>0</v>
      </c>
      <c r="P2377" t="e">
        <f t="shared" si="112"/>
        <v>#DIV/0!</v>
      </c>
      <c r="Q2377" s="11" t="s">
        <v>8317</v>
      </c>
      <c r="R2377" s="11" t="s">
        <v>8318</v>
      </c>
      <c r="S2377" s="14">
        <f t="shared" si="113"/>
        <v>42592.836076388892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11"/>
        <v>11</v>
      </c>
      <c r="P2378">
        <f t="shared" si="112"/>
        <v>81.58</v>
      </c>
      <c r="Q2378" s="11" t="s">
        <v>8317</v>
      </c>
      <c r="R2378" s="11" t="s">
        <v>8318</v>
      </c>
      <c r="S2378" s="14">
        <f t="shared" si="113"/>
        <v>42318.925532407404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11"/>
        <v>0</v>
      </c>
      <c r="P2379" t="e">
        <f t="shared" si="112"/>
        <v>#DIV/0!</v>
      </c>
      <c r="Q2379" s="11" t="s">
        <v>8317</v>
      </c>
      <c r="R2379" s="11" t="s">
        <v>8318</v>
      </c>
      <c r="S2379" s="14">
        <f t="shared" si="113"/>
        <v>42669.870173611111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11"/>
        <v>0</v>
      </c>
      <c r="P2380" t="e">
        <f t="shared" si="112"/>
        <v>#DIV/0!</v>
      </c>
      <c r="Q2380" s="11" t="s">
        <v>8317</v>
      </c>
      <c r="R2380" s="11" t="s">
        <v>8318</v>
      </c>
      <c r="S2380" s="14">
        <f t="shared" si="113"/>
        <v>42213.013078703705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11"/>
        <v>0</v>
      </c>
      <c r="P2381" t="e">
        <f t="shared" si="112"/>
        <v>#DIV/0!</v>
      </c>
      <c r="Q2381" s="11" t="s">
        <v>8317</v>
      </c>
      <c r="R2381" s="11" t="s">
        <v>8318</v>
      </c>
      <c r="S2381" s="14">
        <f t="shared" si="113"/>
        <v>42237.016388888893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11"/>
        <v>0</v>
      </c>
      <c r="P2382">
        <f t="shared" si="112"/>
        <v>18.329999999999998</v>
      </c>
      <c r="Q2382" s="11" t="s">
        <v>8317</v>
      </c>
      <c r="R2382" s="11" t="s">
        <v>8318</v>
      </c>
      <c r="S2382" s="14">
        <f t="shared" si="113"/>
        <v>42248.793310185181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11"/>
        <v>2</v>
      </c>
      <c r="P2383">
        <f t="shared" si="112"/>
        <v>224.43</v>
      </c>
      <c r="Q2383" s="11" t="s">
        <v>8317</v>
      </c>
      <c r="R2383" s="11" t="s">
        <v>8318</v>
      </c>
      <c r="S2383" s="14">
        <f t="shared" si="113"/>
        <v>42074.935740740737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11"/>
        <v>3</v>
      </c>
      <c r="P2384">
        <f t="shared" si="112"/>
        <v>37.5</v>
      </c>
      <c r="Q2384" s="11" t="s">
        <v>8317</v>
      </c>
      <c r="R2384" s="11" t="s">
        <v>8318</v>
      </c>
      <c r="S2384" s="14">
        <f t="shared" si="113"/>
        <v>42195.187534722223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11"/>
        <v>4</v>
      </c>
      <c r="P2385">
        <f t="shared" si="112"/>
        <v>145</v>
      </c>
      <c r="Q2385" s="11" t="s">
        <v>8317</v>
      </c>
      <c r="R2385" s="11" t="s">
        <v>8318</v>
      </c>
      <c r="S2385" s="14">
        <f t="shared" si="113"/>
        <v>42027.056793981479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11"/>
        <v>1</v>
      </c>
      <c r="P2386">
        <f t="shared" si="112"/>
        <v>1</v>
      </c>
      <c r="Q2386" s="11" t="s">
        <v>8317</v>
      </c>
      <c r="R2386" s="11" t="s">
        <v>8318</v>
      </c>
      <c r="S2386" s="14">
        <f t="shared" si="113"/>
        <v>41927.067627314813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11"/>
        <v>1</v>
      </c>
      <c r="P2387">
        <f t="shared" si="112"/>
        <v>112.57</v>
      </c>
      <c r="Q2387" s="11" t="s">
        <v>8317</v>
      </c>
      <c r="R2387" s="11" t="s">
        <v>8318</v>
      </c>
      <c r="S2387" s="14">
        <f t="shared" si="113"/>
        <v>42191.70175925926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11"/>
        <v>0</v>
      </c>
      <c r="P2388" t="e">
        <f t="shared" si="112"/>
        <v>#DIV/0!</v>
      </c>
      <c r="Q2388" s="11" t="s">
        <v>8317</v>
      </c>
      <c r="R2388" s="11" t="s">
        <v>8318</v>
      </c>
      <c r="S2388" s="14">
        <f t="shared" si="113"/>
        <v>41954.838240740741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11"/>
        <v>1</v>
      </c>
      <c r="P2389">
        <f t="shared" si="112"/>
        <v>342</v>
      </c>
      <c r="Q2389" s="11" t="s">
        <v>8317</v>
      </c>
      <c r="R2389" s="11" t="s">
        <v>8318</v>
      </c>
      <c r="S2389" s="14">
        <f t="shared" si="113"/>
        <v>42528.626620370371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11"/>
        <v>1</v>
      </c>
      <c r="P2390">
        <f t="shared" si="112"/>
        <v>57.88</v>
      </c>
      <c r="Q2390" s="11" t="s">
        <v>8317</v>
      </c>
      <c r="R2390" s="11" t="s">
        <v>8318</v>
      </c>
      <c r="S2390" s="14">
        <f t="shared" si="113"/>
        <v>41989.853692129633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11"/>
        <v>0</v>
      </c>
      <c r="P2391">
        <f t="shared" si="112"/>
        <v>30</v>
      </c>
      <c r="Q2391" s="11" t="s">
        <v>8317</v>
      </c>
      <c r="R2391" s="11" t="s">
        <v>8318</v>
      </c>
      <c r="S2391" s="14">
        <f t="shared" si="113"/>
        <v>42179.653379629628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11"/>
        <v>0</v>
      </c>
      <c r="P2392" t="e">
        <f t="shared" si="112"/>
        <v>#DIV/0!</v>
      </c>
      <c r="Q2392" s="11" t="s">
        <v>8317</v>
      </c>
      <c r="R2392" s="11" t="s">
        <v>8318</v>
      </c>
      <c r="S2392" s="14">
        <f t="shared" si="113"/>
        <v>41968.262314814812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11"/>
        <v>0</v>
      </c>
      <c r="P2393">
        <f t="shared" si="112"/>
        <v>25</v>
      </c>
      <c r="Q2393" s="11" t="s">
        <v>8317</v>
      </c>
      <c r="R2393" s="11" t="s">
        <v>8318</v>
      </c>
      <c r="S2393" s="14">
        <f t="shared" si="113"/>
        <v>42064.794490740736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11"/>
        <v>0</v>
      </c>
      <c r="P2394" t="e">
        <f t="shared" si="112"/>
        <v>#DIV/0!</v>
      </c>
      <c r="Q2394" s="11" t="s">
        <v>8317</v>
      </c>
      <c r="R2394" s="11" t="s">
        <v>8318</v>
      </c>
      <c r="S2394" s="14">
        <f t="shared" si="113"/>
        <v>42276.120636574073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11"/>
        <v>0</v>
      </c>
      <c r="P2395">
        <f t="shared" si="112"/>
        <v>50</v>
      </c>
      <c r="Q2395" s="11" t="s">
        <v>8317</v>
      </c>
      <c r="R2395" s="11" t="s">
        <v>8318</v>
      </c>
      <c r="S2395" s="14">
        <f t="shared" si="113"/>
        <v>42194.648344907408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11"/>
        <v>0</v>
      </c>
      <c r="P2396">
        <f t="shared" si="112"/>
        <v>1.5</v>
      </c>
      <c r="Q2396" s="11" t="s">
        <v>8317</v>
      </c>
      <c r="R2396" s="11" t="s">
        <v>8318</v>
      </c>
      <c r="S2396" s="14">
        <f t="shared" si="113"/>
        <v>42031.362187499995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11"/>
        <v>0</v>
      </c>
      <c r="P2397" t="e">
        <f t="shared" si="112"/>
        <v>#DIV/0!</v>
      </c>
      <c r="Q2397" s="11" t="s">
        <v>8317</v>
      </c>
      <c r="R2397" s="11" t="s">
        <v>8318</v>
      </c>
      <c r="S2397" s="14">
        <f t="shared" si="113"/>
        <v>42717.121377314819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11"/>
        <v>0</v>
      </c>
      <c r="P2398">
        <f t="shared" si="112"/>
        <v>10</v>
      </c>
      <c r="Q2398" s="11" t="s">
        <v>8317</v>
      </c>
      <c r="R2398" s="11" t="s">
        <v>8318</v>
      </c>
      <c r="S2398" s="14">
        <f t="shared" si="113"/>
        <v>42262.849050925928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11"/>
        <v>0</v>
      </c>
      <c r="P2399" t="e">
        <f t="shared" si="112"/>
        <v>#DIV/0!</v>
      </c>
      <c r="Q2399" s="11" t="s">
        <v>8317</v>
      </c>
      <c r="R2399" s="11" t="s">
        <v>8318</v>
      </c>
      <c r="S2399" s="14">
        <f t="shared" si="113"/>
        <v>41976.88490740741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11"/>
        <v>0</v>
      </c>
      <c r="P2400" t="e">
        <f t="shared" si="112"/>
        <v>#DIV/0!</v>
      </c>
      <c r="Q2400" s="11" t="s">
        <v>8317</v>
      </c>
      <c r="R2400" s="11" t="s">
        <v>8318</v>
      </c>
      <c r="S2400" s="14">
        <f t="shared" si="113"/>
        <v>42157.916481481487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11"/>
        <v>0</v>
      </c>
      <c r="P2401" t="e">
        <f t="shared" si="112"/>
        <v>#DIV/0!</v>
      </c>
      <c r="Q2401" s="11" t="s">
        <v>8317</v>
      </c>
      <c r="R2401" s="11" t="s">
        <v>8318</v>
      </c>
      <c r="S2401" s="14">
        <f t="shared" si="113"/>
        <v>41956.853078703702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11"/>
        <v>0</v>
      </c>
      <c r="P2402" t="e">
        <f t="shared" si="112"/>
        <v>#DIV/0!</v>
      </c>
      <c r="Q2402" s="11" t="s">
        <v>8317</v>
      </c>
      <c r="R2402" s="11" t="s">
        <v>8318</v>
      </c>
      <c r="S2402" s="14">
        <f t="shared" si="113"/>
        <v>42444.268101851849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11"/>
        <v>1</v>
      </c>
      <c r="P2403">
        <f t="shared" si="112"/>
        <v>22.33</v>
      </c>
      <c r="Q2403" s="11" t="s">
        <v>8334</v>
      </c>
      <c r="R2403" s="11" t="s">
        <v>8335</v>
      </c>
      <c r="S2403" s="14">
        <f t="shared" si="113"/>
        <v>42374.822870370372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11"/>
        <v>0</v>
      </c>
      <c r="P2404">
        <f t="shared" si="112"/>
        <v>52</v>
      </c>
      <c r="Q2404" s="11" t="s">
        <v>8334</v>
      </c>
      <c r="R2404" s="11" t="s">
        <v>8335</v>
      </c>
      <c r="S2404" s="14">
        <f t="shared" si="113"/>
        <v>42107.679756944446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11"/>
        <v>17</v>
      </c>
      <c r="P2405">
        <f t="shared" si="112"/>
        <v>16.829999999999998</v>
      </c>
      <c r="Q2405" s="11" t="s">
        <v>8334</v>
      </c>
      <c r="R2405" s="11" t="s">
        <v>8335</v>
      </c>
      <c r="S2405" s="14">
        <f t="shared" si="113"/>
        <v>42399.882615740738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11"/>
        <v>0</v>
      </c>
      <c r="P2406" t="e">
        <f t="shared" si="112"/>
        <v>#DIV/0!</v>
      </c>
      <c r="Q2406" s="11" t="s">
        <v>8334</v>
      </c>
      <c r="R2406" s="11" t="s">
        <v>8335</v>
      </c>
      <c r="S2406" s="14">
        <f t="shared" si="113"/>
        <v>42342.03943287037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11"/>
        <v>23</v>
      </c>
      <c r="P2407">
        <f t="shared" si="112"/>
        <v>56.3</v>
      </c>
      <c r="Q2407" s="11" t="s">
        <v>8334</v>
      </c>
      <c r="R2407" s="11" t="s">
        <v>8335</v>
      </c>
      <c r="S2407" s="14">
        <f t="shared" si="113"/>
        <v>42595.585358796292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11"/>
        <v>41</v>
      </c>
      <c r="P2408">
        <f t="shared" si="112"/>
        <v>84.06</v>
      </c>
      <c r="Q2408" s="11" t="s">
        <v>8334</v>
      </c>
      <c r="R2408" s="11" t="s">
        <v>8335</v>
      </c>
      <c r="S2408" s="14">
        <f t="shared" si="113"/>
        <v>41983.110995370371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11"/>
        <v>25</v>
      </c>
      <c r="P2409">
        <f t="shared" si="112"/>
        <v>168.39</v>
      </c>
      <c r="Q2409" s="11" t="s">
        <v>8334</v>
      </c>
      <c r="R2409" s="11" t="s">
        <v>8335</v>
      </c>
      <c r="S2409" s="14">
        <f t="shared" si="113"/>
        <v>42082.575555555552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11"/>
        <v>0</v>
      </c>
      <c r="P2410">
        <f t="shared" si="112"/>
        <v>15</v>
      </c>
      <c r="Q2410" s="11" t="s">
        <v>8334</v>
      </c>
      <c r="R2410" s="11" t="s">
        <v>8335</v>
      </c>
      <c r="S2410" s="14">
        <f t="shared" si="113"/>
        <v>41919.140706018516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11"/>
        <v>2</v>
      </c>
      <c r="P2411">
        <f t="shared" si="112"/>
        <v>76.67</v>
      </c>
      <c r="Q2411" s="11" t="s">
        <v>8334</v>
      </c>
      <c r="R2411" s="11" t="s">
        <v>8335</v>
      </c>
      <c r="S2411" s="14">
        <f t="shared" si="113"/>
        <v>42204.875868055555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11"/>
        <v>0</v>
      </c>
      <c r="P2412" t="e">
        <f t="shared" si="112"/>
        <v>#DIV/0!</v>
      </c>
      <c r="Q2412" s="11" t="s">
        <v>8334</v>
      </c>
      <c r="R2412" s="11" t="s">
        <v>8335</v>
      </c>
      <c r="S2412" s="14">
        <f t="shared" si="113"/>
        <v>42224.408275462964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11"/>
        <v>1</v>
      </c>
      <c r="P2413">
        <f t="shared" si="112"/>
        <v>50.33</v>
      </c>
      <c r="Q2413" s="11" t="s">
        <v>8334</v>
      </c>
      <c r="R2413" s="11" t="s">
        <v>8335</v>
      </c>
      <c r="S2413" s="14">
        <f t="shared" si="113"/>
        <v>42211.732430555552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11"/>
        <v>0</v>
      </c>
      <c r="P2414" t="e">
        <f t="shared" si="112"/>
        <v>#DIV/0!</v>
      </c>
      <c r="Q2414" s="11" t="s">
        <v>8334</v>
      </c>
      <c r="R2414" s="11" t="s">
        <v>8335</v>
      </c>
      <c r="S2414" s="14">
        <f t="shared" si="113"/>
        <v>42655.736956018518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11"/>
        <v>1</v>
      </c>
      <c r="P2415">
        <f t="shared" si="112"/>
        <v>8.33</v>
      </c>
      <c r="Q2415" s="11" t="s">
        <v>8334</v>
      </c>
      <c r="R2415" s="11" t="s">
        <v>8335</v>
      </c>
      <c r="S2415" s="14">
        <f t="shared" si="113"/>
        <v>41760.10974537037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11"/>
        <v>3</v>
      </c>
      <c r="P2416">
        <f t="shared" si="112"/>
        <v>35.380000000000003</v>
      </c>
      <c r="Q2416" s="11" t="s">
        <v>8334</v>
      </c>
      <c r="R2416" s="11" t="s">
        <v>8335</v>
      </c>
      <c r="S2416" s="14">
        <f t="shared" si="113"/>
        <v>42198.695138888885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11"/>
        <v>1</v>
      </c>
      <c r="P2417">
        <f t="shared" si="112"/>
        <v>55.83</v>
      </c>
      <c r="Q2417" s="11" t="s">
        <v>8334</v>
      </c>
      <c r="R2417" s="11" t="s">
        <v>8335</v>
      </c>
      <c r="S2417" s="14">
        <f t="shared" si="113"/>
        <v>42536.862800925926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11"/>
        <v>0</v>
      </c>
      <c r="P2418">
        <f t="shared" si="112"/>
        <v>5</v>
      </c>
      <c r="Q2418" s="11" t="s">
        <v>8334</v>
      </c>
      <c r="R2418" s="11" t="s">
        <v>8335</v>
      </c>
      <c r="S2418" s="14">
        <f t="shared" si="113"/>
        <v>42019.737766203703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11"/>
        <v>0</v>
      </c>
      <c r="P2419" t="e">
        <f t="shared" si="112"/>
        <v>#DIV/0!</v>
      </c>
      <c r="Q2419" s="11" t="s">
        <v>8334</v>
      </c>
      <c r="R2419" s="11" t="s">
        <v>8335</v>
      </c>
      <c r="S2419" s="14">
        <f t="shared" si="113"/>
        <v>41831.884108796294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11"/>
        <v>0</v>
      </c>
      <c r="P2420">
        <f t="shared" si="112"/>
        <v>1</v>
      </c>
      <c r="Q2420" s="11" t="s">
        <v>8334</v>
      </c>
      <c r="R2420" s="11" t="s">
        <v>8335</v>
      </c>
      <c r="S2420" s="14">
        <f t="shared" si="113"/>
        <v>42027.856990740736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11"/>
        <v>0</v>
      </c>
      <c r="P2421" t="e">
        <f t="shared" si="112"/>
        <v>#DIV/0!</v>
      </c>
      <c r="Q2421" s="11" t="s">
        <v>8334</v>
      </c>
      <c r="R2421" s="11" t="s">
        <v>8335</v>
      </c>
      <c r="S2421" s="14">
        <f t="shared" si="113"/>
        <v>41993.738298611104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11"/>
        <v>15</v>
      </c>
      <c r="P2422">
        <f t="shared" si="112"/>
        <v>69.47</v>
      </c>
      <c r="Q2422" s="11" t="s">
        <v>8334</v>
      </c>
      <c r="R2422" s="11" t="s">
        <v>8335</v>
      </c>
      <c r="S2422" s="14">
        <f t="shared" si="113"/>
        <v>41893.028877314813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11"/>
        <v>0</v>
      </c>
      <c r="P2423">
        <f t="shared" si="112"/>
        <v>1</v>
      </c>
      <c r="Q2423" s="11" t="s">
        <v>8334</v>
      </c>
      <c r="R2423" s="11" t="s">
        <v>8335</v>
      </c>
      <c r="S2423" s="14">
        <f t="shared" si="113"/>
        <v>42026.687453703707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11"/>
        <v>0</v>
      </c>
      <c r="P2424">
        <f t="shared" si="112"/>
        <v>1</v>
      </c>
      <c r="Q2424" s="11" t="s">
        <v>8334</v>
      </c>
      <c r="R2424" s="11" t="s">
        <v>8335</v>
      </c>
      <c r="S2424" s="14">
        <f t="shared" si="113"/>
        <v>42044.724953703699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11"/>
        <v>0</v>
      </c>
      <c r="P2425">
        <f t="shared" si="112"/>
        <v>8</v>
      </c>
      <c r="Q2425" s="11" t="s">
        <v>8334</v>
      </c>
      <c r="R2425" s="11" t="s">
        <v>8335</v>
      </c>
      <c r="S2425" s="14">
        <f t="shared" si="113"/>
        <v>41974.704745370371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11"/>
        <v>1</v>
      </c>
      <c r="P2426">
        <f t="shared" si="112"/>
        <v>34.44</v>
      </c>
      <c r="Q2426" s="11" t="s">
        <v>8334</v>
      </c>
      <c r="R2426" s="11" t="s">
        <v>8335</v>
      </c>
      <c r="S2426" s="14">
        <f t="shared" si="113"/>
        <v>41909.892453703702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11"/>
        <v>0</v>
      </c>
      <c r="P2427">
        <f t="shared" si="112"/>
        <v>1</v>
      </c>
      <c r="Q2427" s="11" t="s">
        <v>8334</v>
      </c>
      <c r="R2427" s="11" t="s">
        <v>8335</v>
      </c>
      <c r="S2427" s="14">
        <f t="shared" si="113"/>
        <v>42502.913761574076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11"/>
        <v>0</v>
      </c>
      <c r="P2428" t="e">
        <f t="shared" si="112"/>
        <v>#DIV/0!</v>
      </c>
      <c r="Q2428" s="11" t="s">
        <v>8334</v>
      </c>
      <c r="R2428" s="11" t="s">
        <v>8335</v>
      </c>
      <c r="S2428" s="14">
        <f t="shared" si="113"/>
        <v>42164.170046296291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11"/>
        <v>0</v>
      </c>
      <c r="P2429">
        <f t="shared" si="112"/>
        <v>1</v>
      </c>
      <c r="Q2429" s="11" t="s">
        <v>8334</v>
      </c>
      <c r="R2429" s="11" t="s">
        <v>8335</v>
      </c>
      <c r="S2429" s="14">
        <f t="shared" si="113"/>
        <v>42412.318668981476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11"/>
        <v>0</v>
      </c>
      <c r="P2430">
        <f t="shared" si="112"/>
        <v>1</v>
      </c>
      <c r="Q2430" s="11" t="s">
        <v>8334</v>
      </c>
      <c r="R2430" s="11" t="s">
        <v>8335</v>
      </c>
      <c r="S2430" s="14">
        <f t="shared" si="113"/>
        <v>42045.784155092595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11"/>
        <v>1</v>
      </c>
      <c r="P2431">
        <f t="shared" si="112"/>
        <v>501.25</v>
      </c>
      <c r="Q2431" s="11" t="s">
        <v>8334</v>
      </c>
      <c r="R2431" s="11" t="s">
        <v>8335</v>
      </c>
      <c r="S2431" s="14">
        <f t="shared" si="113"/>
        <v>42734.879236111112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11"/>
        <v>1</v>
      </c>
      <c r="P2432">
        <f t="shared" si="112"/>
        <v>10.5</v>
      </c>
      <c r="Q2432" s="11" t="s">
        <v>8334</v>
      </c>
      <c r="R2432" s="11" t="s">
        <v>8335</v>
      </c>
      <c r="S2432" s="14">
        <f t="shared" si="113"/>
        <v>42382.130833333329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11"/>
        <v>0</v>
      </c>
      <c r="P2433">
        <f t="shared" si="112"/>
        <v>1</v>
      </c>
      <c r="Q2433" s="11" t="s">
        <v>8334</v>
      </c>
      <c r="R2433" s="11" t="s">
        <v>8335</v>
      </c>
      <c r="S2433" s="14">
        <f t="shared" si="113"/>
        <v>42489.099687499998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11"/>
        <v>0</v>
      </c>
      <c r="P2434">
        <f t="shared" si="112"/>
        <v>1</v>
      </c>
      <c r="Q2434" s="11" t="s">
        <v>8334</v>
      </c>
      <c r="R2434" s="11" t="s">
        <v>8335</v>
      </c>
      <c r="S2434" s="14">
        <f t="shared" si="113"/>
        <v>42041.218715277777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14">ROUND(E2435/D2435*100,0)</f>
        <v>0</v>
      </c>
      <c r="P2435" t="e">
        <f t="shared" ref="P2435:P2498" si="115">ROUND(E2435/L2435,2)</f>
        <v>#DIV/0!</v>
      </c>
      <c r="Q2435" s="11" t="s">
        <v>8334</v>
      </c>
      <c r="R2435" s="11" t="s">
        <v>8335</v>
      </c>
      <c r="S2435" s="14">
        <f t="shared" ref="S2435:S2498" si="116">(((J2435/60)/60)/24)+DATE(1970,1,1)</f>
        <v>42397.89980324074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14"/>
        <v>0</v>
      </c>
      <c r="P2436">
        <f t="shared" si="115"/>
        <v>13</v>
      </c>
      <c r="Q2436" s="11" t="s">
        <v>8334</v>
      </c>
      <c r="R2436" s="11" t="s">
        <v>8335</v>
      </c>
      <c r="S2436" s="14">
        <f t="shared" si="116"/>
        <v>42180.18604166666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14"/>
        <v>0</v>
      </c>
      <c r="P2437">
        <f t="shared" si="115"/>
        <v>306</v>
      </c>
      <c r="Q2437" s="11" t="s">
        <v>8334</v>
      </c>
      <c r="R2437" s="11" t="s">
        <v>8335</v>
      </c>
      <c r="S2437" s="14">
        <f t="shared" si="116"/>
        <v>42252.277615740735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14"/>
        <v>0</v>
      </c>
      <c r="P2438">
        <f t="shared" si="115"/>
        <v>22.5</v>
      </c>
      <c r="Q2438" s="11" t="s">
        <v>8334</v>
      </c>
      <c r="R2438" s="11" t="s">
        <v>8335</v>
      </c>
      <c r="S2438" s="14">
        <f t="shared" si="116"/>
        <v>42338.615393518514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14"/>
        <v>0</v>
      </c>
      <c r="P2439" t="e">
        <f t="shared" si="115"/>
        <v>#DIV/0!</v>
      </c>
      <c r="Q2439" s="11" t="s">
        <v>8334</v>
      </c>
      <c r="R2439" s="11" t="s">
        <v>8335</v>
      </c>
      <c r="S2439" s="14">
        <f t="shared" si="116"/>
        <v>42031.965138888889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14"/>
        <v>0</v>
      </c>
      <c r="P2440">
        <f t="shared" si="115"/>
        <v>50</v>
      </c>
      <c r="Q2440" s="11" t="s">
        <v>8334</v>
      </c>
      <c r="R2440" s="11" t="s">
        <v>8335</v>
      </c>
      <c r="S2440" s="14">
        <f t="shared" si="116"/>
        <v>42285.91506944444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14"/>
        <v>0</v>
      </c>
      <c r="P2441" t="e">
        <f t="shared" si="115"/>
        <v>#DIV/0!</v>
      </c>
      <c r="Q2441" s="11" t="s">
        <v>8334</v>
      </c>
      <c r="R2441" s="11" t="s">
        <v>8335</v>
      </c>
      <c r="S2441" s="14">
        <f t="shared" si="116"/>
        <v>42265.818622685183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14"/>
        <v>0</v>
      </c>
      <c r="P2442">
        <f t="shared" si="115"/>
        <v>5</v>
      </c>
      <c r="Q2442" s="11" t="s">
        <v>8334</v>
      </c>
      <c r="R2442" s="11" t="s">
        <v>8335</v>
      </c>
      <c r="S2442" s="14">
        <f t="shared" si="116"/>
        <v>42383.899456018517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14"/>
        <v>108</v>
      </c>
      <c r="P2443">
        <f t="shared" si="115"/>
        <v>74.23</v>
      </c>
      <c r="Q2443" s="11" t="s">
        <v>8334</v>
      </c>
      <c r="R2443" s="11" t="s">
        <v>8350</v>
      </c>
      <c r="S2443" s="14">
        <f t="shared" si="116"/>
        <v>42187.125625000001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14"/>
        <v>126</v>
      </c>
      <c r="P2444">
        <f t="shared" si="115"/>
        <v>81.25</v>
      </c>
      <c r="Q2444" s="11" t="s">
        <v>8334</v>
      </c>
      <c r="R2444" s="11" t="s">
        <v>8350</v>
      </c>
      <c r="S2444" s="14">
        <f t="shared" si="116"/>
        <v>42052.666990740734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14"/>
        <v>203</v>
      </c>
      <c r="P2445">
        <f t="shared" si="115"/>
        <v>130.22999999999999</v>
      </c>
      <c r="Q2445" s="11" t="s">
        <v>8334</v>
      </c>
      <c r="R2445" s="11" t="s">
        <v>8350</v>
      </c>
      <c r="S2445" s="14">
        <f t="shared" si="116"/>
        <v>41836.625254629631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14"/>
        <v>109</v>
      </c>
      <c r="P2446">
        <f t="shared" si="115"/>
        <v>53.41</v>
      </c>
      <c r="Q2446" s="11" t="s">
        <v>8334</v>
      </c>
      <c r="R2446" s="11" t="s">
        <v>8350</v>
      </c>
      <c r="S2446" s="14">
        <f t="shared" si="116"/>
        <v>42485.754525462966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14"/>
        <v>173</v>
      </c>
      <c r="P2447">
        <f t="shared" si="115"/>
        <v>75.13</v>
      </c>
      <c r="Q2447" s="11" t="s">
        <v>8334</v>
      </c>
      <c r="R2447" s="11" t="s">
        <v>8350</v>
      </c>
      <c r="S2447" s="14">
        <f t="shared" si="116"/>
        <v>42243.190057870372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14"/>
        <v>168</v>
      </c>
      <c r="P2448">
        <f t="shared" si="115"/>
        <v>75.67</v>
      </c>
      <c r="Q2448" s="11" t="s">
        <v>8334</v>
      </c>
      <c r="R2448" s="11" t="s">
        <v>8350</v>
      </c>
      <c r="S2448" s="14">
        <f t="shared" si="116"/>
        <v>42670.602673611109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14"/>
        <v>427</v>
      </c>
      <c r="P2449">
        <f t="shared" si="115"/>
        <v>31.69</v>
      </c>
      <c r="Q2449" s="11" t="s">
        <v>8334</v>
      </c>
      <c r="R2449" s="11" t="s">
        <v>8350</v>
      </c>
      <c r="S2449" s="14">
        <f t="shared" si="116"/>
        <v>42654.469826388886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14"/>
        <v>108</v>
      </c>
      <c r="P2450">
        <f t="shared" si="115"/>
        <v>47.78</v>
      </c>
      <c r="Q2450" s="11" t="s">
        <v>8334</v>
      </c>
      <c r="R2450" s="11" t="s">
        <v>8350</v>
      </c>
      <c r="S2450" s="14">
        <f t="shared" si="116"/>
        <v>42607.316122685181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14"/>
        <v>108</v>
      </c>
      <c r="P2451">
        <f t="shared" si="115"/>
        <v>90</v>
      </c>
      <c r="Q2451" s="11" t="s">
        <v>8334</v>
      </c>
      <c r="R2451" s="11" t="s">
        <v>8350</v>
      </c>
      <c r="S2451" s="14">
        <f t="shared" si="116"/>
        <v>41943.142534722225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14"/>
        <v>102</v>
      </c>
      <c r="P2452">
        <f t="shared" si="115"/>
        <v>149.31</v>
      </c>
      <c r="Q2452" s="11" t="s">
        <v>8334</v>
      </c>
      <c r="R2452" s="11" t="s">
        <v>8350</v>
      </c>
      <c r="S2452" s="14">
        <f t="shared" si="116"/>
        <v>41902.07240740741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14"/>
        <v>115</v>
      </c>
      <c r="P2453">
        <f t="shared" si="115"/>
        <v>62.07</v>
      </c>
      <c r="Q2453" s="11" t="s">
        <v>8334</v>
      </c>
      <c r="R2453" s="11" t="s">
        <v>8350</v>
      </c>
      <c r="S2453" s="14">
        <f t="shared" si="116"/>
        <v>42779.908449074079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14"/>
        <v>134</v>
      </c>
      <c r="P2454">
        <f t="shared" si="115"/>
        <v>53.4</v>
      </c>
      <c r="Q2454" s="11" t="s">
        <v>8334</v>
      </c>
      <c r="R2454" s="11" t="s">
        <v>8350</v>
      </c>
      <c r="S2454" s="14">
        <f t="shared" si="116"/>
        <v>42338.84375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14"/>
        <v>155</v>
      </c>
      <c r="P2455">
        <f t="shared" si="115"/>
        <v>69.27</v>
      </c>
      <c r="Q2455" s="11" t="s">
        <v>8334</v>
      </c>
      <c r="R2455" s="11" t="s">
        <v>8350</v>
      </c>
      <c r="S2455" s="14">
        <f t="shared" si="116"/>
        <v>42738.692233796297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14"/>
        <v>101</v>
      </c>
      <c r="P2456">
        <f t="shared" si="115"/>
        <v>271.51</v>
      </c>
      <c r="Q2456" s="11" t="s">
        <v>8334</v>
      </c>
      <c r="R2456" s="11" t="s">
        <v>8350</v>
      </c>
      <c r="S2456" s="14">
        <f t="shared" si="116"/>
        <v>42770.201481481476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14"/>
        <v>182</v>
      </c>
      <c r="P2457">
        <f t="shared" si="115"/>
        <v>34.130000000000003</v>
      </c>
      <c r="Q2457" s="11" t="s">
        <v>8334</v>
      </c>
      <c r="R2457" s="11" t="s">
        <v>8350</v>
      </c>
      <c r="S2457" s="14">
        <f t="shared" si="116"/>
        <v>42452.781828703708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14"/>
        <v>181</v>
      </c>
      <c r="P2458">
        <f t="shared" si="115"/>
        <v>40.49</v>
      </c>
      <c r="Q2458" s="11" t="s">
        <v>8334</v>
      </c>
      <c r="R2458" s="11" t="s">
        <v>8350</v>
      </c>
      <c r="S2458" s="14">
        <f t="shared" si="116"/>
        <v>42761.961099537039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14"/>
        <v>102</v>
      </c>
      <c r="P2459">
        <f t="shared" si="115"/>
        <v>189.76</v>
      </c>
      <c r="Q2459" s="11" t="s">
        <v>8334</v>
      </c>
      <c r="R2459" s="11" t="s">
        <v>8350</v>
      </c>
      <c r="S2459" s="14">
        <f t="shared" si="116"/>
        <v>42423.602500000001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14"/>
        <v>110</v>
      </c>
      <c r="P2460">
        <f t="shared" si="115"/>
        <v>68.86</v>
      </c>
      <c r="Q2460" s="11" t="s">
        <v>8334</v>
      </c>
      <c r="R2460" s="11" t="s">
        <v>8350</v>
      </c>
      <c r="S2460" s="14">
        <f t="shared" si="116"/>
        <v>42495.871736111112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14"/>
        <v>102</v>
      </c>
      <c r="P2461">
        <f t="shared" si="115"/>
        <v>108.78</v>
      </c>
      <c r="Q2461" s="11" t="s">
        <v>8334</v>
      </c>
      <c r="R2461" s="11" t="s">
        <v>8350</v>
      </c>
      <c r="S2461" s="14">
        <f t="shared" si="116"/>
        <v>42407.637557870374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14"/>
        <v>101</v>
      </c>
      <c r="P2462">
        <f t="shared" si="115"/>
        <v>125.99</v>
      </c>
      <c r="Q2462" s="11" t="s">
        <v>8334</v>
      </c>
      <c r="R2462" s="11" t="s">
        <v>8350</v>
      </c>
      <c r="S2462" s="14">
        <f t="shared" si="116"/>
        <v>42704.187118055561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14"/>
        <v>104</v>
      </c>
      <c r="P2463">
        <f t="shared" si="115"/>
        <v>90.52</v>
      </c>
      <c r="Q2463" s="11" t="s">
        <v>8323</v>
      </c>
      <c r="R2463" s="11" t="s">
        <v>8327</v>
      </c>
      <c r="S2463" s="14">
        <f t="shared" si="116"/>
        <v>40784.012696759259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14"/>
        <v>111</v>
      </c>
      <c r="P2464">
        <f t="shared" si="115"/>
        <v>28.88</v>
      </c>
      <c r="Q2464" s="11" t="s">
        <v>8323</v>
      </c>
      <c r="R2464" s="11" t="s">
        <v>8327</v>
      </c>
      <c r="S2464" s="14">
        <f t="shared" si="116"/>
        <v>41089.186296296299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14"/>
        <v>116</v>
      </c>
      <c r="P2465">
        <f t="shared" si="115"/>
        <v>31</v>
      </c>
      <c r="Q2465" s="11" t="s">
        <v>8323</v>
      </c>
      <c r="R2465" s="11" t="s">
        <v>8327</v>
      </c>
      <c r="S2465" s="14">
        <f t="shared" si="116"/>
        <v>41341.111400462964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14"/>
        <v>111</v>
      </c>
      <c r="P2466">
        <f t="shared" si="115"/>
        <v>51.67</v>
      </c>
      <c r="Q2466" s="11" t="s">
        <v>8323</v>
      </c>
      <c r="R2466" s="11" t="s">
        <v>8327</v>
      </c>
      <c r="S2466" s="14">
        <f t="shared" si="116"/>
        <v>42248.90042824074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14"/>
        <v>180</v>
      </c>
      <c r="P2467">
        <f t="shared" si="115"/>
        <v>26.27</v>
      </c>
      <c r="Q2467" s="11" t="s">
        <v>8323</v>
      </c>
      <c r="R2467" s="11" t="s">
        <v>8327</v>
      </c>
      <c r="S2467" s="14">
        <f t="shared" si="116"/>
        <v>41145.719305555554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14"/>
        <v>100</v>
      </c>
      <c r="P2468">
        <f t="shared" si="115"/>
        <v>48.08</v>
      </c>
      <c r="Q2468" s="11" t="s">
        <v>8323</v>
      </c>
      <c r="R2468" s="11" t="s">
        <v>8327</v>
      </c>
      <c r="S2468" s="14">
        <f t="shared" si="116"/>
        <v>41373.102465277778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14"/>
        <v>119</v>
      </c>
      <c r="P2469">
        <f t="shared" si="115"/>
        <v>27.56</v>
      </c>
      <c r="Q2469" s="11" t="s">
        <v>8323</v>
      </c>
      <c r="R2469" s="11" t="s">
        <v>8327</v>
      </c>
      <c r="S2469" s="14">
        <f t="shared" si="116"/>
        <v>41025.874201388891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14"/>
        <v>107</v>
      </c>
      <c r="P2470">
        <f t="shared" si="115"/>
        <v>36.97</v>
      </c>
      <c r="Q2470" s="11" t="s">
        <v>8323</v>
      </c>
      <c r="R2470" s="11" t="s">
        <v>8327</v>
      </c>
      <c r="S2470" s="14">
        <f t="shared" si="116"/>
        <v>41174.154178240737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14"/>
        <v>114</v>
      </c>
      <c r="P2471">
        <f t="shared" si="115"/>
        <v>29.02</v>
      </c>
      <c r="Q2471" s="11" t="s">
        <v>8323</v>
      </c>
      <c r="R2471" s="11" t="s">
        <v>8327</v>
      </c>
      <c r="S2471" s="14">
        <f t="shared" si="116"/>
        <v>40557.429733796293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14"/>
        <v>103</v>
      </c>
      <c r="P2472">
        <f t="shared" si="115"/>
        <v>28.66</v>
      </c>
      <c r="Q2472" s="11" t="s">
        <v>8323</v>
      </c>
      <c r="R2472" s="11" t="s">
        <v>8327</v>
      </c>
      <c r="S2472" s="14">
        <f t="shared" si="116"/>
        <v>41023.07471064815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14"/>
        <v>128</v>
      </c>
      <c r="P2473">
        <f t="shared" si="115"/>
        <v>37.65</v>
      </c>
      <c r="Q2473" s="11" t="s">
        <v>8323</v>
      </c>
      <c r="R2473" s="11" t="s">
        <v>8327</v>
      </c>
      <c r="S2473" s="14">
        <f t="shared" si="116"/>
        <v>40893.992962962962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14"/>
        <v>136</v>
      </c>
      <c r="P2474">
        <f t="shared" si="115"/>
        <v>97.9</v>
      </c>
      <c r="Q2474" s="11" t="s">
        <v>8323</v>
      </c>
      <c r="R2474" s="11" t="s">
        <v>8327</v>
      </c>
      <c r="S2474" s="14">
        <f t="shared" si="116"/>
        <v>40354.11550925926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14"/>
        <v>100</v>
      </c>
      <c r="P2475">
        <f t="shared" si="115"/>
        <v>42.55</v>
      </c>
      <c r="Q2475" s="11" t="s">
        <v>8323</v>
      </c>
      <c r="R2475" s="11" t="s">
        <v>8327</v>
      </c>
      <c r="S2475" s="14">
        <f t="shared" si="116"/>
        <v>41193.748483796298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14"/>
        <v>100</v>
      </c>
      <c r="P2476">
        <f t="shared" si="115"/>
        <v>131.58000000000001</v>
      </c>
      <c r="Q2476" s="11" t="s">
        <v>8323</v>
      </c>
      <c r="R2476" s="11" t="s">
        <v>8327</v>
      </c>
      <c r="S2476" s="14">
        <f t="shared" si="116"/>
        <v>40417.011296296296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14"/>
        <v>105</v>
      </c>
      <c r="P2477">
        <f t="shared" si="115"/>
        <v>32.32</v>
      </c>
      <c r="Q2477" s="11" t="s">
        <v>8323</v>
      </c>
      <c r="R2477" s="11" t="s">
        <v>8327</v>
      </c>
      <c r="S2477" s="14">
        <f t="shared" si="116"/>
        <v>40310.287673611114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14"/>
        <v>105</v>
      </c>
      <c r="P2478">
        <f t="shared" si="115"/>
        <v>61.1</v>
      </c>
      <c r="Q2478" s="11" t="s">
        <v>8323</v>
      </c>
      <c r="R2478" s="11" t="s">
        <v>8327</v>
      </c>
      <c r="S2478" s="14">
        <f t="shared" si="116"/>
        <v>41913.328356481477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14"/>
        <v>171</v>
      </c>
      <c r="P2479">
        <f t="shared" si="115"/>
        <v>31.34</v>
      </c>
      <c r="Q2479" s="11" t="s">
        <v>8323</v>
      </c>
      <c r="R2479" s="11" t="s">
        <v>8327</v>
      </c>
      <c r="S2479" s="14">
        <f t="shared" si="116"/>
        <v>41088.691493055558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14"/>
        <v>128</v>
      </c>
      <c r="P2480">
        <f t="shared" si="115"/>
        <v>129.11000000000001</v>
      </c>
      <c r="Q2480" s="11" t="s">
        <v>8323</v>
      </c>
      <c r="R2480" s="11" t="s">
        <v>8327</v>
      </c>
      <c r="S2480" s="14">
        <f t="shared" si="116"/>
        <v>41257.950381944444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14"/>
        <v>133</v>
      </c>
      <c r="P2481">
        <f t="shared" si="115"/>
        <v>25.02</v>
      </c>
      <c r="Q2481" s="11" t="s">
        <v>8323</v>
      </c>
      <c r="R2481" s="11" t="s">
        <v>8327</v>
      </c>
      <c r="S2481" s="14">
        <f t="shared" si="116"/>
        <v>41107.726782407408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14"/>
        <v>100</v>
      </c>
      <c r="P2482">
        <f t="shared" si="115"/>
        <v>250</v>
      </c>
      <c r="Q2482" s="11" t="s">
        <v>8323</v>
      </c>
      <c r="R2482" s="11" t="s">
        <v>8327</v>
      </c>
      <c r="S2482" s="14">
        <f t="shared" si="116"/>
        <v>42227.936157407406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14"/>
        <v>113</v>
      </c>
      <c r="P2483">
        <f t="shared" si="115"/>
        <v>47.54</v>
      </c>
      <c r="Q2483" s="11" t="s">
        <v>8323</v>
      </c>
      <c r="R2483" s="11" t="s">
        <v>8327</v>
      </c>
      <c r="S2483" s="14">
        <f t="shared" si="116"/>
        <v>40999.645925925928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14"/>
        <v>100</v>
      </c>
      <c r="P2484">
        <f t="shared" si="115"/>
        <v>40.04</v>
      </c>
      <c r="Q2484" s="11" t="s">
        <v>8323</v>
      </c>
      <c r="R2484" s="11" t="s">
        <v>8327</v>
      </c>
      <c r="S2484" s="14">
        <f t="shared" si="116"/>
        <v>40711.782210648147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14"/>
        <v>114</v>
      </c>
      <c r="P2485">
        <f t="shared" si="115"/>
        <v>65.84</v>
      </c>
      <c r="Q2485" s="11" t="s">
        <v>8323</v>
      </c>
      <c r="R2485" s="11" t="s">
        <v>8327</v>
      </c>
      <c r="S2485" s="14">
        <f t="shared" si="116"/>
        <v>40970.750034722223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14"/>
        <v>119</v>
      </c>
      <c r="P2486">
        <f t="shared" si="115"/>
        <v>46.4</v>
      </c>
      <c r="Q2486" s="11" t="s">
        <v>8323</v>
      </c>
      <c r="R2486" s="11" t="s">
        <v>8327</v>
      </c>
      <c r="S2486" s="14">
        <f t="shared" si="116"/>
        <v>40771.916701388887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14"/>
        <v>103</v>
      </c>
      <c r="P2487">
        <f t="shared" si="115"/>
        <v>50.37</v>
      </c>
      <c r="Q2487" s="11" t="s">
        <v>8323</v>
      </c>
      <c r="R2487" s="11" t="s">
        <v>8327</v>
      </c>
      <c r="S2487" s="14">
        <f t="shared" si="116"/>
        <v>40793.998599537037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14"/>
        <v>266</v>
      </c>
      <c r="P2488">
        <f t="shared" si="115"/>
        <v>26.57</v>
      </c>
      <c r="Q2488" s="11" t="s">
        <v>8323</v>
      </c>
      <c r="R2488" s="11" t="s">
        <v>8327</v>
      </c>
      <c r="S2488" s="14">
        <f t="shared" si="116"/>
        <v>40991.708055555559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14"/>
        <v>100</v>
      </c>
      <c r="P2489">
        <f t="shared" si="115"/>
        <v>39.49</v>
      </c>
      <c r="Q2489" s="11" t="s">
        <v>8323</v>
      </c>
      <c r="R2489" s="11" t="s">
        <v>8327</v>
      </c>
      <c r="S2489" s="14">
        <f t="shared" si="116"/>
        <v>41026.083298611113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14"/>
        <v>107</v>
      </c>
      <c r="P2490">
        <f t="shared" si="115"/>
        <v>49.25</v>
      </c>
      <c r="Q2490" s="11" t="s">
        <v>8323</v>
      </c>
      <c r="R2490" s="11" t="s">
        <v>8327</v>
      </c>
      <c r="S2490" s="14">
        <f t="shared" si="116"/>
        <v>40833.633194444446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14"/>
        <v>134</v>
      </c>
      <c r="P2491">
        <f t="shared" si="115"/>
        <v>62.38</v>
      </c>
      <c r="Q2491" s="11" t="s">
        <v>8323</v>
      </c>
      <c r="R2491" s="11" t="s">
        <v>8327</v>
      </c>
      <c r="S2491" s="14">
        <f t="shared" si="116"/>
        <v>41373.690266203703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14"/>
        <v>121</v>
      </c>
      <c r="P2492">
        <f t="shared" si="115"/>
        <v>37.94</v>
      </c>
      <c r="Q2492" s="11" t="s">
        <v>8323</v>
      </c>
      <c r="R2492" s="11" t="s">
        <v>8327</v>
      </c>
      <c r="S2492" s="14">
        <f t="shared" si="116"/>
        <v>41023.227731481478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14"/>
        <v>103</v>
      </c>
      <c r="P2493">
        <f t="shared" si="115"/>
        <v>51.6</v>
      </c>
      <c r="Q2493" s="11" t="s">
        <v>8323</v>
      </c>
      <c r="R2493" s="11" t="s">
        <v>8327</v>
      </c>
      <c r="S2493" s="14">
        <f t="shared" si="116"/>
        <v>40542.839282407411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14"/>
        <v>125</v>
      </c>
      <c r="P2494">
        <f t="shared" si="115"/>
        <v>27.78</v>
      </c>
      <c r="Q2494" s="11" t="s">
        <v>8323</v>
      </c>
      <c r="R2494" s="11" t="s">
        <v>8327</v>
      </c>
      <c r="S2494" s="14">
        <f t="shared" si="116"/>
        <v>41024.985972222225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14"/>
        <v>129</v>
      </c>
      <c r="P2495">
        <f t="shared" si="115"/>
        <v>99.38</v>
      </c>
      <c r="Q2495" s="11" t="s">
        <v>8323</v>
      </c>
      <c r="R2495" s="11" t="s">
        <v>8327</v>
      </c>
      <c r="S2495" s="14">
        <f t="shared" si="116"/>
        <v>41348.168287037035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14"/>
        <v>101</v>
      </c>
      <c r="P2496">
        <f t="shared" si="115"/>
        <v>38.85</v>
      </c>
      <c r="Q2496" s="11" t="s">
        <v>8323</v>
      </c>
      <c r="R2496" s="11" t="s">
        <v>8327</v>
      </c>
      <c r="S2496" s="14">
        <f t="shared" si="116"/>
        <v>41022.645185185182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14"/>
        <v>128</v>
      </c>
      <c r="P2497">
        <f t="shared" si="115"/>
        <v>45.55</v>
      </c>
      <c r="Q2497" s="11" t="s">
        <v>8323</v>
      </c>
      <c r="R2497" s="11" t="s">
        <v>8327</v>
      </c>
      <c r="S2497" s="14">
        <f t="shared" si="116"/>
        <v>41036.946469907409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14"/>
        <v>100</v>
      </c>
      <c r="P2498">
        <f t="shared" si="115"/>
        <v>600</v>
      </c>
      <c r="Q2498" s="11" t="s">
        <v>8323</v>
      </c>
      <c r="R2498" s="11" t="s">
        <v>8327</v>
      </c>
      <c r="S2498" s="14">
        <f t="shared" si="116"/>
        <v>41327.996435185189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17">ROUND(E2499/D2499*100,0)</f>
        <v>113</v>
      </c>
      <c r="P2499">
        <f t="shared" ref="P2499:P2562" si="118">ROUND(E2499/L2499,2)</f>
        <v>80.55</v>
      </c>
      <c r="Q2499" s="11" t="s">
        <v>8323</v>
      </c>
      <c r="R2499" s="11" t="s">
        <v>8327</v>
      </c>
      <c r="S2499" s="14">
        <f t="shared" ref="S2499:S2562" si="119">(((J2499/60)/60)/24)+DATE(1970,1,1)</f>
        <v>40730.878912037035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17"/>
        <v>106</v>
      </c>
      <c r="P2500">
        <f t="shared" si="118"/>
        <v>52.8</v>
      </c>
      <c r="Q2500" s="11" t="s">
        <v>8323</v>
      </c>
      <c r="R2500" s="11" t="s">
        <v>8327</v>
      </c>
      <c r="S2500" s="14">
        <f t="shared" si="119"/>
        <v>42017.967442129629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17"/>
        <v>203</v>
      </c>
      <c r="P2501">
        <f t="shared" si="118"/>
        <v>47.68</v>
      </c>
      <c r="Q2501" s="11" t="s">
        <v>8323</v>
      </c>
      <c r="R2501" s="11" t="s">
        <v>8327</v>
      </c>
      <c r="S2501" s="14">
        <f t="shared" si="119"/>
        <v>41226.648576388885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17"/>
        <v>113</v>
      </c>
      <c r="P2502">
        <f t="shared" si="118"/>
        <v>23.45</v>
      </c>
      <c r="Q2502" s="11" t="s">
        <v>8323</v>
      </c>
      <c r="R2502" s="11" t="s">
        <v>8327</v>
      </c>
      <c r="S2502" s="14">
        <f t="shared" si="119"/>
        <v>41053.772858796299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17"/>
        <v>3</v>
      </c>
      <c r="P2503">
        <f t="shared" si="118"/>
        <v>40.14</v>
      </c>
      <c r="Q2503" s="11" t="s">
        <v>8334</v>
      </c>
      <c r="R2503" s="11" t="s">
        <v>8351</v>
      </c>
      <c r="S2503" s="14">
        <f t="shared" si="119"/>
        <v>42244.776666666665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17"/>
        <v>0</v>
      </c>
      <c r="P2504">
        <f t="shared" si="118"/>
        <v>17.2</v>
      </c>
      <c r="Q2504" s="11" t="s">
        <v>8334</v>
      </c>
      <c r="R2504" s="11" t="s">
        <v>8351</v>
      </c>
      <c r="S2504" s="14">
        <f t="shared" si="119"/>
        <v>41858.825439814813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17"/>
        <v>0</v>
      </c>
      <c r="P2505" t="e">
        <f t="shared" si="118"/>
        <v>#DIV/0!</v>
      </c>
      <c r="Q2505" s="11" t="s">
        <v>8334</v>
      </c>
      <c r="R2505" s="11" t="s">
        <v>8351</v>
      </c>
      <c r="S2505" s="14">
        <f t="shared" si="119"/>
        <v>42498.899398148147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17"/>
        <v>0</v>
      </c>
      <c r="P2506" t="e">
        <f t="shared" si="118"/>
        <v>#DIV/0!</v>
      </c>
      <c r="Q2506" s="11" t="s">
        <v>8334</v>
      </c>
      <c r="R2506" s="11" t="s">
        <v>8351</v>
      </c>
      <c r="S2506" s="14">
        <f t="shared" si="119"/>
        <v>41928.015439814815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17"/>
        <v>0</v>
      </c>
      <c r="P2507" t="e">
        <f t="shared" si="118"/>
        <v>#DIV/0!</v>
      </c>
      <c r="Q2507" s="11" t="s">
        <v>8334</v>
      </c>
      <c r="R2507" s="11" t="s">
        <v>8351</v>
      </c>
      <c r="S2507" s="14">
        <f t="shared" si="119"/>
        <v>42047.05574074074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17"/>
        <v>1</v>
      </c>
      <c r="P2508">
        <f t="shared" si="118"/>
        <v>15</v>
      </c>
      <c r="Q2508" s="11" t="s">
        <v>8334</v>
      </c>
      <c r="R2508" s="11" t="s">
        <v>8351</v>
      </c>
      <c r="S2508" s="14">
        <f t="shared" si="119"/>
        <v>42258.297094907408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17"/>
        <v>0</v>
      </c>
      <c r="P2509" t="e">
        <f t="shared" si="118"/>
        <v>#DIV/0!</v>
      </c>
      <c r="Q2509" s="11" t="s">
        <v>8334</v>
      </c>
      <c r="R2509" s="11" t="s">
        <v>8351</v>
      </c>
      <c r="S2509" s="14">
        <f t="shared" si="119"/>
        <v>42105.072962962964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17"/>
        <v>0</v>
      </c>
      <c r="P2510" t="e">
        <f t="shared" si="118"/>
        <v>#DIV/0!</v>
      </c>
      <c r="Q2510" s="11" t="s">
        <v>8334</v>
      </c>
      <c r="R2510" s="11" t="s">
        <v>8351</v>
      </c>
      <c r="S2510" s="14">
        <f t="shared" si="119"/>
        <v>41835.951782407406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17"/>
        <v>1</v>
      </c>
      <c r="P2511">
        <f t="shared" si="118"/>
        <v>35.71</v>
      </c>
      <c r="Q2511" s="11" t="s">
        <v>8334</v>
      </c>
      <c r="R2511" s="11" t="s">
        <v>8351</v>
      </c>
      <c r="S2511" s="14">
        <f t="shared" si="119"/>
        <v>42058.809594907405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17"/>
        <v>0</v>
      </c>
      <c r="P2512">
        <f t="shared" si="118"/>
        <v>37.5</v>
      </c>
      <c r="Q2512" s="11" t="s">
        <v>8334</v>
      </c>
      <c r="R2512" s="11" t="s">
        <v>8351</v>
      </c>
      <c r="S2512" s="14">
        <f t="shared" si="119"/>
        <v>42078.997361111105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17"/>
        <v>0</v>
      </c>
      <c r="P2513" t="e">
        <f t="shared" si="118"/>
        <v>#DIV/0!</v>
      </c>
      <c r="Q2513" s="11" t="s">
        <v>8334</v>
      </c>
      <c r="R2513" s="11" t="s">
        <v>8351</v>
      </c>
      <c r="S2513" s="14">
        <f t="shared" si="119"/>
        <v>42371.446909722217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17"/>
        <v>0</v>
      </c>
      <c r="P2514" t="e">
        <f t="shared" si="118"/>
        <v>#DIV/0!</v>
      </c>
      <c r="Q2514" s="11" t="s">
        <v>8334</v>
      </c>
      <c r="R2514" s="11" t="s">
        <v>8351</v>
      </c>
      <c r="S2514" s="14">
        <f t="shared" si="119"/>
        <v>41971.876863425925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17"/>
        <v>0</v>
      </c>
      <c r="P2515" t="e">
        <f t="shared" si="118"/>
        <v>#DIV/0!</v>
      </c>
      <c r="Q2515" s="11" t="s">
        <v>8334</v>
      </c>
      <c r="R2515" s="11" t="s">
        <v>8351</v>
      </c>
      <c r="S2515" s="14">
        <f t="shared" si="119"/>
        <v>42732.00681712963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17"/>
        <v>2</v>
      </c>
      <c r="P2516">
        <f t="shared" si="118"/>
        <v>52.5</v>
      </c>
      <c r="Q2516" s="11" t="s">
        <v>8334</v>
      </c>
      <c r="R2516" s="11" t="s">
        <v>8351</v>
      </c>
      <c r="S2516" s="14">
        <f t="shared" si="119"/>
        <v>41854.389780092592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17"/>
        <v>19</v>
      </c>
      <c r="P2517">
        <f t="shared" si="118"/>
        <v>77.5</v>
      </c>
      <c r="Q2517" s="11" t="s">
        <v>8334</v>
      </c>
      <c r="R2517" s="11" t="s">
        <v>8351</v>
      </c>
      <c r="S2517" s="14">
        <f t="shared" si="119"/>
        <v>42027.839733796296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17"/>
        <v>0</v>
      </c>
      <c r="P2518" t="e">
        <f t="shared" si="118"/>
        <v>#DIV/0!</v>
      </c>
      <c r="Q2518" s="11" t="s">
        <v>8334</v>
      </c>
      <c r="R2518" s="11" t="s">
        <v>8351</v>
      </c>
      <c r="S2518" s="14">
        <f t="shared" si="119"/>
        <v>41942.653379629628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17"/>
        <v>10</v>
      </c>
      <c r="P2519">
        <f t="shared" si="118"/>
        <v>53.55</v>
      </c>
      <c r="Q2519" s="11" t="s">
        <v>8334</v>
      </c>
      <c r="R2519" s="11" t="s">
        <v>8351</v>
      </c>
      <c r="S2519" s="14">
        <f t="shared" si="119"/>
        <v>42052.802430555559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17"/>
        <v>0</v>
      </c>
      <c r="P2520" t="e">
        <f t="shared" si="118"/>
        <v>#DIV/0!</v>
      </c>
      <c r="Q2520" s="11" t="s">
        <v>8334</v>
      </c>
      <c r="R2520" s="11" t="s">
        <v>8351</v>
      </c>
      <c r="S2520" s="14">
        <f t="shared" si="119"/>
        <v>41926.680879629632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17"/>
        <v>0</v>
      </c>
      <c r="P2521">
        <f t="shared" si="118"/>
        <v>16.25</v>
      </c>
      <c r="Q2521" s="11" t="s">
        <v>8334</v>
      </c>
      <c r="R2521" s="11" t="s">
        <v>8351</v>
      </c>
      <c r="S2521" s="14">
        <f t="shared" si="119"/>
        <v>41809.155138888891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17"/>
        <v>0</v>
      </c>
      <c r="P2522" t="e">
        <f t="shared" si="118"/>
        <v>#DIV/0!</v>
      </c>
      <c r="Q2522" s="11" t="s">
        <v>8334</v>
      </c>
      <c r="R2522" s="11" t="s">
        <v>8351</v>
      </c>
      <c r="S2522" s="14">
        <f t="shared" si="119"/>
        <v>42612.600520833337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17"/>
        <v>109</v>
      </c>
      <c r="P2523">
        <f t="shared" si="118"/>
        <v>103.68</v>
      </c>
      <c r="Q2523" s="11" t="s">
        <v>8323</v>
      </c>
      <c r="R2523" s="11" t="s">
        <v>8352</v>
      </c>
      <c r="S2523" s="14">
        <f t="shared" si="119"/>
        <v>42269.967835648145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17"/>
        <v>100</v>
      </c>
      <c r="P2524">
        <f t="shared" si="118"/>
        <v>185.19</v>
      </c>
      <c r="Q2524" s="11" t="s">
        <v>8323</v>
      </c>
      <c r="R2524" s="11" t="s">
        <v>8352</v>
      </c>
      <c r="S2524" s="14">
        <f t="shared" si="119"/>
        <v>42460.573611111111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17"/>
        <v>156</v>
      </c>
      <c r="P2525">
        <f t="shared" si="118"/>
        <v>54.15</v>
      </c>
      <c r="Q2525" s="11" t="s">
        <v>8323</v>
      </c>
      <c r="R2525" s="11" t="s">
        <v>8352</v>
      </c>
      <c r="S2525" s="14">
        <f t="shared" si="119"/>
        <v>41930.975601851853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17"/>
        <v>102</v>
      </c>
      <c r="P2526">
        <f t="shared" si="118"/>
        <v>177.21</v>
      </c>
      <c r="Q2526" s="11" t="s">
        <v>8323</v>
      </c>
      <c r="R2526" s="11" t="s">
        <v>8352</v>
      </c>
      <c r="S2526" s="14">
        <f t="shared" si="119"/>
        <v>41961.807372685187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17"/>
        <v>100</v>
      </c>
      <c r="P2527">
        <f t="shared" si="118"/>
        <v>100.33</v>
      </c>
      <c r="Q2527" s="11" t="s">
        <v>8323</v>
      </c>
      <c r="R2527" s="11" t="s">
        <v>8352</v>
      </c>
      <c r="S2527" s="14">
        <f t="shared" si="119"/>
        <v>41058.844571759262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17"/>
        <v>113</v>
      </c>
      <c r="P2528">
        <f t="shared" si="118"/>
        <v>136.91</v>
      </c>
      <c r="Q2528" s="11" t="s">
        <v>8323</v>
      </c>
      <c r="R2528" s="11" t="s">
        <v>8352</v>
      </c>
      <c r="S2528" s="14">
        <f t="shared" si="119"/>
        <v>41953.091134259259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17"/>
        <v>102</v>
      </c>
      <c r="P2529">
        <f t="shared" si="118"/>
        <v>57.54</v>
      </c>
      <c r="Q2529" s="11" t="s">
        <v>8323</v>
      </c>
      <c r="R2529" s="11" t="s">
        <v>8352</v>
      </c>
      <c r="S2529" s="14">
        <f t="shared" si="119"/>
        <v>41546.75105324074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17"/>
        <v>107</v>
      </c>
      <c r="P2530">
        <f t="shared" si="118"/>
        <v>52.96</v>
      </c>
      <c r="Q2530" s="11" t="s">
        <v>8323</v>
      </c>
      <c r="R2530" s="11" t="s">
        <v>8352</v>
      </c>
      <c r="S2530" s="14">
        <f t="shared" si="119"/>
        <v>42217.834525462968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17"/>
        <v>104</v>
      </c>
      <c r="P2531">
        <f t="shared" si="118"/>
        <v>82.33</v>
      </c>
      <c r="Q2531" s="11" t="s">
        <v>8323</v>
      </c>
      <c r="R2531" s="11" t="s">
        <v>8352</v>
      </c>
      <c r="S2531" s="14">
        <f t="shared" si="119"/>
        <v>40948.080729166664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17"/>
        <v>100</v>
      </c>
      <c r="P2532">
        <f t="shared" si="118"/>
        <v>135.41999999999999</v>
      </c>
      <c r="Q2532" s="11" t="s">
        <v>8323</v>
      </c>
      <c r="R2532" s="11" t="s">
        <v>8352</v>
      </c>
      <c r="S2532" s="14">
        <f t="shared" si="119"/>
        <v>42081.864641203705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17"/>
        <v>100</v>
      </c>
      <c r="P2533">
        <f t="shared" si="118"/>
        <v>74.069999999999993</v>
      </c>
      <c r="Q2533" s="11" t="s">
        <v>8323</v>
      </c>
      <c r="R2533" s="11" t="s">
        <v>8352</v>
      </c>
      <c r="S2533" s="14">
        <f t="shared" si="119"/>
        <v>42208.680023148147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17"/>
        <v>126</v>
      </c>
      <c r="P2534">
        <f t="shared" si="118"/>
        <v>84.08</v>
      </c>
      <c r="Q2534" s="11" t="s">
        <v>8323</v>
      </c>
      <c r="R2534" s="11" t="s">
        <v>8352</v>
      </c>
      <c r="S2534" s="14">
        <f t="shared" si="119"/>
        <v>41107.849143518521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17"/>
        <v>111</v>
      </c>
      <c r="P2535">
        <f t="shared" si="118"/>
        <v>61.03</v>
      </c>
      <c r="Q2535" s="11" t="s">
        <v>8323</v>
      </c>
      <c r="R2535" s="11" t="s">
        <v>8352</v>
      </c>
      <c r="S2535" s="14">
        <f t="shared" si="119"/>
        <v>41304.751284722224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17"/>
        <v>105</v>
      </c>
      <c r="P2536">
        <f t="shared" si="118"/>
        <v>150</v>
      </c>
      <c r="Q2536" s="11" t="s">
        <v>8323</v>
      </c>
      <c r="R2536" s="11" t="s">
        <v>8352</v>
      </c>
      <c r="S2536" s="14">
        <f t="shared" si="119"/>
        <v>40127.700370370374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17"/>
        <v>104</v>
      </c>
      <c r="P2537">
        <f t="shared" si="118"/>
        <v>266.08999999999997</v>
      </c>
      <c r="Q2537" s="11" t="s">
        <v>8323</v>
      </c>
      <c r="R2537" s="11" t="s">
        <v>8352</v>
      </c>
      <c r="S2537" s="14">
        <f t="shared" si="119"/>
        <v>41943.791030092594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17"/>
        <v>116</v>
      </c>
      <c r="P2538">
        <f t="shared" si="118"/>
        <v>7.25</v>
      </c>
      <c r="Q2538" s="11" t="s">
        <v>8323</v>
      </c>
      <c r="R2538" s="11" t="s">
        <v>8352</v>
      </c>
      <c r="S2538" s="14">
        <f t="shared" si="119"/>
        <v>41464.106087962966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17"/>
        <v>110</v>
      </c>
      <c r="P2539">
        <f t="shared" si="118"/>
        <v>100</v>
      </c>
      <c r="Q2539" s="11" t="s">
        <v>8323</v>
      </c>
      <c r="R2539" s="11" t="s">
        <v>8352</v>
      </c>
      <c r="S2539" s="14">
        <f t="shared" si="119"/>
        <v>40696.648784722223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17"/>
        <v>113</v>
      </c>
      <c r="P2540">
        <f t="shared" si="118"/>
        <v>109.96</v>
      </c>
      <c r="Q2540" s="11" t="s">
        <v>8323</v>
      </c>
      <c r="R2540" s="11" t="s">
        <v>8352</v>
      </c>
      <c r="S2540" s="14">
        <f t="shared" si="119"/>
        <v>41298.509965277779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17"/>
        <v>100</v>
      </c>
      <c r="P2541">
        <f t="shared" si="118"/>
        <v>169.92</v>
      </c>
      <c r="Q2541" s="11" t="s">
        <v>8323</v>
      </c>
      <c r="R2541" s="11" t="s">
        <v>8352</v>
      </c>
      <c r="S2541" s="14">
        <f t="shared" si="119"/>
        <v>41977.902222222227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17"/>
        <v>103</v>
      </c>
      <c r="P2542">
        <f t="shared" si="118"/>
        <v>95.74</v>
      </c>
      <c r="Q2542" s="11" t="s">
        <v>8323</v>
      </c>
      <c r="R2542" s="11" t="s">
        <v>8352</v>
      </c>
      <c r="S2542" s="14">
        <f t="shared" si="119"/>
        <v>40785.675011574072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17"/>
        <v>107</v>
      </c>
      <c r="P2543">
        <f t="shared" si="118"/>
        <v>59.46</v>
      </c>
      <c r="Q2543" s="11" t="s">
        <v>8323</v>
      </c>
      <c r="R2543" s="11" t="s">
        <v>8352</v>
      </c>
      <c r="S2543" s="14">
        <f t="shared" si="119"/>
        <v>41483.449282407404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17"/>
        <v>104</v>
      </c>
      <c r="P2544">
        <f t="shared" si="118"/>
        <v>55.77</v>
      </c>
      <c r="Q2544" s="11" t="s">
        <v>8323</v>
      </c>
      <c r="R2544" s="11" t="s">
        <v>8352</v>
      </c>
      <c r="S2544" s="14">
        <f t="shared" si="119"/>
        <v>41509.426585648151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17"/>
        <v>156</v>
      </c>
      <c r="P2545">
        <f t="shared" si="118"/>
        <v>30.08</v>
      </c>
      <c r="Q2545" s="11" t="s">
        <v>8323</v>
      </c>
      <c r="R2545" s="11" t="s">
        <v>8352</v>
      </c>
      <c r="S2545" s="14">
        <f t="shared" si="119"/>
        <v>40514.107615740737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17"/>
        <v>101</v>
      </c>
      <c r="P2546">
        <f t="shared" si="118"/>
        <v>88.44</v>
      </c>
      <c r="Q2546" s="11" t="s">
        <v>8323</v>
      </c>
      <c r="R2546" s="11" t="s">
        <v>8352</v>
      </c>
      <c r="S2546" s="14">
        <f t="shared" si="119"/>
        <v>41068.520474537036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17"/>
        <v>195</v>
      </c>
      <c r="P2547">
        <f t="shared" si="118"/>
        <v>64.03</v>
      </c>
      <c r="Q2547" s="11" t="s">
        <v>8323</v>
      </c>
      <c r="R2547" s="11" t="s">
        <v>8352</v>
      </c>
      <c r="S2547" s="14">
        <f t="shared" si="119"/>
        <v>42027.13817129629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17"/>
        <v>112</v>
      </c>
      <c r="P2548">
        <f t="shared" si="118"/>
        <v>60.15</v>
      </c>
      <c r="Q2548" s="11" t="s">
        <v>8323</v>
      </c>
      <c r="R2548" s="11" t="s">
        <v>8352</v>
      </c>
      <c r="S2548" s="14">
        <f t="shared" si="119"/>
        <v>41524.858553240738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17"/>
        <v>120</v>
      </c>
      <c r="P2549">
        <f t="shared" si="118"/>
        <v>49.19</v>
      </c>
      <c r="Q2549" s="11" t="s">
        <v>8323</v>
      </c>
      <c r="R2549" s="11" t="s">
        <v>8352</v>
      </c>
      <c r="S2549" s="14">
        <f t="shared" si="119"/>
        <v>40973.773182870369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17"/>
        <v>102</v>
      </c>
      <c r="P2550">
        <f t="shared" si="118"/>
        <v>165.16</v>
      </c>
      <c r="Q2550" s="11" t="s">
        <v>8323</v>
      </c>
      <c r="R2550" s="11" t="s">
        <v>8352</v>
      </c>
      <c r="S2550" s="14">
        <f t="shared" si="119"/>
        <v>42618.625428240746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17"/>
        <v>103</v>
      </c>
      <c r="P2551">
        <f t="shared" si="118"/>
        <v>43.62</v>
      </c>
      <c r="Q2551" s="11" t="s">
        <v>8323</v>
      </c>
      <c r="R2551" s="11" t="s">
        <v>8352</v>
      </c>
      <c r="S2551" s="14">
        <f t="shared" si="119"/>
        <v>41390.757754629631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17"/>
        <v>101</v>
      </c>
      <c r="P2552">
        <f t="shared" si="118"/>
        <v>43.7</v>
      </c>
      <c r="Q2552" s="11" t="s">
        <v>8323</v>
      </c>
      <c r="R2552" s="11" t="s">
        <v>8352</v>
      </c>
      <c r="S2552" s="14">
        <f t="shared" si="119"/>
        <v>42228.634328703702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17"/>
        <v>103</v>
      </c>
      <c r="P2553">
        <f t="shared" si="118"/>
        <v>67.42</v>
      </c>
      <c r="Q2553" s="11" t="s">
        <v>8323</v>
      </c>
      <c r="R2553" s="11" t="s">
        <v>8352</v>
      </c>
      <c r="S2553" s="14">
        <f t="shared" si="119"/>
        <v>40961.252141203702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17"/>
        <v>107</v>
      </c>
      <c r="P2554">
        <f t="shared" si="118"/>
        <v>177.5</v>
      </c>
      <c r="Q2554" s="11" t="s">
        <v>8323</v>
      </c>
      <c r="R2554" s="11" t="s">
        <v>8352</v>
      </c>
      <c r="S2554" s="14">
        <f t="shared" si="119"/>
        <v>42769.809965277775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17"/>
        <v>156</v>
      </c>
      <c r="P2555">
        <f t="shared" si="118"/>
        <v>38.880000000000003</v>
      </c>
      <c r="Q2555" s="11" t="s">
        <v>8323</v>
      </c>
      <c r="R2555" s="11" t="s">
        <v>8352</v>
      </c>
      <c r="S2555" s="14">
        <f t="shared" si="119"/>
        <v>41113.199155092596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17"/>
        <v>123</v>
      </c>
      <c r="P2556">
        <f t="shared" si="118"/>
        <v>54.99</v>
      </c>
      <c r="Q2556" s="11" t="s">
        <v>8323</v>
      </c>
      <c r="R2556" s="11" t="s">
        <v>8352</v>
      </c>
      <c r="S2556" s="14">
        <f t="shared" si="119"/>
        <v>42125.078275462962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17"/>
        <v>107</v>
      </c>
      <c r="P2557">
        <f t="shared" si="118"/>
        <v>61.34</v>
      </c>
      <c r="Q2557" s="11" t="s">
        <v>8323</v>
      </c>
      <c r="R2557" s="11" t="s">
        <v>8352</v>
      </c>
      <c r="S2557" s="14">
        <f t="shared" si="119"/>
        <v>41026.655011574076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17"/>
        <v>106</v>
      </c>
      <c r="P2558">
        <f t="shared" si="118"/>
        <v>23.12</v>
      </c>
      <c r="Q2558" s="11" t="s">
        <v>8323</v>
      </c>
      <c r="R2558" s="11" t="s">
        <v>8352</v>
      </c>
      <c r="S2558" s="14">
        <f t="shared" si="119"/>
        <v>41222.991400462961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17"/>
        <v>118</v>
      </c>
      <c r="P2559">
        <f t="shared" si="118"/>
        <v>29.61</v>
      </c>
      <c r="Q2559" s="11" t="s">
        <v>8323</v>
      </c>
      <c r="R2559" s="11" t="s">
        <v>8352</v>
      </c>
      <c r="S2559" s="14">
        <f t="shared" si="119"/>
        <v>41744.745208333334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17"/>
        <v>109</v>
      </c>
      <c r="P2560">
        <f t="shared" si="118"/>
        <v>75.61</v>
      </c>
      <c r="Q2560" s="11" t="s">
        <v>8323</v>
      </c>
      <c r="R2560" s="11" t="s">
        <v>8352</v>
      </c>
      <c r="S2560" s="14">
        <f t="shared" si="119"/>
        <v>42093.860023148154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17"/>
        <v>111</v>
      </c>
      <c r="P2561">
        <f t="shared" si="118"/>
        <v>35.6</v>
      </c>
      <c r="Q2561" s="11" t="s">
        <v>8323</v>
      </c>
      <c r="R2561" s="11" t="s">
        <v>8352</v>
      </c>
      <c r="S2561" s="14">
        <f t="shared" si="119"/>
        <v>40829.873657407406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17"/>
        <v>100</v>
      </c>
      <c r="P2562">
        <f t="shared" si="118"/>
        <v>143</v>
      </c>
      <c r="Q2562" s="11" t="s">
        <v>8323</v>
      </c>
      <c r="R2562" s="11" t="s">
        <v>8352</v>
      </c>
      <c r="S2562" s="14">
        <f t="shared" si="119"/>
        <v>42039.951087962967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20">ROUND(E2563/D2563*100,0)</f>
        <v>0</v>
      </c>
      <c r="P2563" t="e">
        <f t="shared" ref="P2563:P2626" si="121">ROUND(E2563/L2563,2)</f>
        <v>#DIV/0!</v>
      </c>
      <c r="Q2563" s="11" t="s">
        <v>8334</v>
      </c>
      <c r="R2563" s="11" t="s">
        <v>8335</v>
      </c>
      <c r="S2563" s="14">
        <f t="shared" ref="S2563:S2626" si="122">(((J2563/60)/60)/24)+DATE(1970,1,1)</f>
        <v>42260.528807870374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20"/>
        <v>1</v>
      </c>
      <c r="P2564">
        <f t="shared" si="121"/>
        <v>25</v>
      </c>
      <c r="Q2564" s="11" t="s">
        <v>8334</v>
      </c>
      <c r="R2564" s="11" t="s">
        <v>8335</v>
      </c>
      <c r="S2564" s="14">
        <f t="shared" si="122"/>
        <v>42594.524756944447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20"/>
        <v>0</v>
      </c>
      <c r="P2565" t="e">
        <f t="shared" si="121"/>
        <v>#DIV/0!</v>
      </c>
      <c r="Q2565" s="11" t="s">
        <v>8334</v>
      </c>
      <c r="R2565" s="11" t="s">
        <v>8335</v>
      </c>
      <c r="S2565" s="14">
        <f t="shared" si="122"/>
        <v>42155.139479166668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20"/>
        <v>0</v>
      </c>
      <c r="P2566" t="e">
        <f t="shared" si="121"/>
        <v>#DIV/0!</v>
      </c>
      <c r="Q2566" s="11" t="s">
        <v>8334</v>
      </c>
      <c r="R2566" s="11" t="s">
        <v>8335</v>
      </c>
      <c r="S2566" s="14">
        <f t="shared" si="122"/>
        <v>41822.040497685186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20"/>
        <v>1</v>
      </c>
      <c r="P2567">
        <f t="shared" si="121"/>
        <v>100</v>
      </c>
      <c r="Q2567" s="11" t="s">
        <v>8334</v>
      </c>
      <c r="R2567" s="11" t="s">
        <v>8335</v>
      </c>
      <c r="S2567" s="14">
        <f t="shared" si="122"/>
        <v>42440.650335648148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20"/>
        <v>0</v>
      </c>
      <c r="P2568" t="e">
        <f t="shared" si="121"/>
        <v>#DIV/0!</v>
      </c>
      <c r="Q2568" s="11" t="s">
        <v>8334</v>
      </c>
      <c r="R2568" s="11" t="s">
        <v>8335</v>
      </c>
      <c r="S2568" s="14">
        <f t="shared" si="122"/>
        <v>41842.980879629627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20"/>
        <v>0</v>
      </c>
      <c r="P2569">
        <f t="shared" si="121"/>
        <v>60</v>
      </c>
      <c r="Q2569" s="11" t="s">
        <v>8334</v>
      </c>
      <c r="R2569" s="11" t="s">
        <v>8335</v>
      </c>
      <c r="S2569" s="14">
        <f t="shared" si="122"/>
        <v>42087.878912037035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20"/>
        <v>1</v>
      </c>
      <c r="P2570">
        <f t="shared" si="121"/>
        <v>50</v>
      </c>
      <c r="Q2570" s="11" t="s">
        <v>8334</v>
      </c>
      <c r="R2570" s="11" t="s">
        <v>8335</v>
      </c>
      <c r="S2570" s="14">
        <f t="shared" si="122"/>
        <v>42584.666597222225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20"/>
        <v>2</v>
      </c>
      <c r="P2571">
        <f t="shared" si="121"/>
        <v>72.5</v>
      </c>
      <c r="Q2571" s="11" t="s">
        <v>8334</v>
      </c>
      <c r="R2571" s="11" t="s">
        <v>8335</v>
      </c>
      <c r="S2571" s="14">
        <f t="shared" si="122"/>
        <v>42234.105462962965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20"/>
        <v>1</v>
      </c>
      <c r="P2572">
        <f t="shared" si="121"/>
        <v>29.5</v>
      </c>
      <c r="Q2572" s="11" t="s">
        <v>8334</v>
      </c>
      <c r="R2572" s="11" t="s">
        <v>8335</v>
      </c>
      <c r="S2572" s="14">
        <f t="shared" si="122"/>
        <v>42744.903182870374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20"/>
        <v>0</v>
      </c>
      <c r="P2573">
        <f t="shared" si="121"/>
        <v>62.5</v>
      </c>
      <c r="Q2573" s="11" t="s">
        <v>8334</v>
      </c>
      <c r="R2573" s="11" t="s">
        <v>8335</v>
      </c>
      <c r="S2573" s="14">
        <f t="shared" si="122"/>
        <v>42449.341678240744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20"/>
        <v>0</v>
      </c>
      <c r="P2574" t="e">
        <f t="shared" si="121"/>
        <v>#DIV/0!</v>
      </c>
      <c r="Q2574" s="11" t="s">
        <v>8334</v>
      </c>
      <c r="R2574" s="11" t="s">
        <v>8335</v>
      </c>
      <c r="S2574" s="14">
        <f t="shared" si="122"/>
        <v>42077.119409722218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20"/>
        <v>0</v>
      </c>
      <c r="P2575" t="e">
        <f t="shared" si="121"/>
        <v>#DIV/0!</v>
      </c>
      <c r="Q2575" s="11" t="s">
        <v>8334</v>
      </c>
      <c r="R2575" s="11" t="s">
        <v>8335</v>
      </c>
      <c r="S2575" s="14">
        <f t="shared" si="122"/>
        <v>41829.592002314814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20"/>
        <v>0</v>
      </c>
      <c r="P2576" t="e">
        <f t="shared" si="121"/>
        <v>#DIV/0!</v>
      </c>
      <c r="Q2576" s="11" t="s">
        <v>8334</v>
      </c>
      <c r="R2576" s="11" t="s">
        <v>8335</v>
      </c>
      <c r="S2576" s="14">
        <f t="shared" si="122"/>
        <v>42487.825752314813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20"/>
        <v>0</v>
      </c>
      <c r="P2577" t="e">
        <f t="shared" si="121"/>
        <v>#DIV/0!</v>
      </c>
      <c r="Q2577" s="11" t="s">
        <v>8334</v>
      </c>
      <c r="R2577" s="11" t="s">
        <v>8335</v>
      </c>
      <c r="S2577" s="14">
        <f t="shared" si="122"/>
        <v>41986.108726851846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20"/>
        <v>0</v>
      </c>
      <c r="P2578" t="e">
        <f t="shared" si="121"/>
        <v>#DIV/0!</v>
      </c>
      <c r="Q2578" s="11" t="s">
        <v>8334</v>
      </c>
      <c r="R2578" s="11" t="s">
        <v>8335</v>
      </c>
      <c r="S2578" s="14">
        <f t="shared" si="122"/>
        <v>42060.00980324074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20"/>
        <v>0</v>
      </c>
      <c r="P2579" t="e">
        <f t="shared" si="121"/>
        <v>#DIV/0!</v>
      </c>
      <c r="Q2579" s="11" t="s">
        <v>8334</v>
      </c>
      <c r="R2579" s="11" t="s">
        <v>8335</v>
      </c>
      <c r="S2579" s="14">
        <f t="shared" si="122"/>
        <v>41830.820567129631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20"/>
        <v>0</v>
      </c>
      <c r="P2580" t="e">
        <f t="shared" si="121"/>
        <v>#DIV/0!</v>
      </c>
      <c r="Q2580" s="11" t="s">
        <v>8334</v>
      </c>
      <c r="R2580" s="11" t="s">
        <v>8335</v>
      </c>
      <c r="S2580" s="14">
        <f t="shared" si="122"/>
        <v>42238.022905092599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20"/>
        <v>0</v>
      </c>
      <c r="P2581">
        <f t="shared" si="121"/>
        <v>23.08</v>
      </c>
      <c r="Q2581" s="11" t="s">
        <v>8334</v>
      </c>
      <c r="R2581" s="11" t="s">
        <v>8335</v>
      </c>
      <c r="S2581" s="14">
        <f t="shared" si="122"/>
        <v>41837.829895833333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20"/>
        <v>1</v>
      </c>
      <c r="P2582">
        <f t="shared" si="121"/>
        <v>25.5</v>
      </c>
      <c r="Q2582" s="11" t="s">
        <v>8334</v>
      </c>
      <c r="R2582" s="11" t="s">
        <v>8335</v>
      </c>
      <c r="S2582" s="14">
        <f t="shared" si="122"/>
        <v>42110.326423611114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20"/>
        <v>11</v>
      </c>
      <c r="P2583">
        <f t="shared" si="121"/>
        <v>48.18</v>
      </c>
      <c r="Q2583" s="11" t="s">
        <v>8334</v>
      </c>
      <c r="R2583" s="11" t="s">
        <v>8335</v>
      </c>
      <c r="S2583" s="14">
        <f t="shared" si="122"/>
        <v>42294.628449074073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20"/>
        <v>0</v>
      </c>
      <c r="P2584">
        <f t="shared" si="121"/>
        <v>1</v>
      </c>
      <c r="Q2584" s="11" t="s">
        <v>8334</v>
      </c>
      <c r="R2584" s="11" t="s">
        <v>8335</v>
      </c>
      <c r="S2584" s="14">
        <f t="shared" si="122"/>
        <v>42642.988819444443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20"/>
        <v>1</v>
      </c>
      <c r="P2585">
        <f t="shared" si="121"/>
        <v>1</v>
      </c>
      <c r="Q2585" s="11" t="s">
        <v>8334</v>
      </c>
      <c r="R2585" s="11" t="s">
        <v>8335</v>
      </c>
      <c r="S2585" s="14">
        <f t="shared" si="122"/>
        <v>42019.76944444445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20"/>
        <v>0</v>
      </c>
      <c r="P2586" t="e">
        <f t="shared" si="121"/>
        <v>#DIV/0!</v>
      </c>
      <c r="Q2586" s="11" t="s">
        <v>8334</v>
      </c>
      <c r="R2586" s="11" t="s">
        <v>8335</v>
      </c>
      <c r="S2586" s="14">
        <f t="shared" si="122"/>
        <v>42140.173252314817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20"/>
        <v>0</v>
      </c>
      <c r="P2587">
        <f t="shared" si="121"/>
        <v>50</v>
      </c>
      <c r="Q2587" s="11" t="s">
        <v>8334</v>
      </c>
      <c r="R2587" s="11" t="s">
        <v>8335</v>
      </c>
      <c r="S2587" s="14">
        <f t="shared" si="122"/>
        <v>41795.963333333333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20"/>
        <v>0</v>
      </c>
      <c r="P2588">
        <f t="shared" si="121"/>
        <v>5</v>
      </c>
      <c r="Q2588" s="11" t="s">
        <v>8334</v>
      </c>
      <c r="R2588" s="11" t="s">
        <v>8335</v>
      </c>
      <c r="S2588" s="14">
        <f t="shared" si="122"/>
        <v>42333.330277777779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20"/>
        <v>2</v>
      </c>
      <c r="P2589">
        <f t="shared" si="121"/>
        <v>202.83</v>
      </c>
      <c r="Q2589" s="11" t="s">
        <v>8334</v>
      </c>
      <c r="R2589" s="11" t="s">
        <v>8335</v>
      </c>
      <c r="S2589" s="14">
        <f t="shared" si="122"/>
        <v>42338.675381944442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20"/>
        <v>4</v>
      </c>
      <c r="P2590">
        <f t="shared" si="121"/>
        <v>29.13</v>
      </c>
      <c r="Q2590" s="11" t="s">
        <v>8334</v>
      </c>
      <c r="R2590" s="11" t="s">
        <v>8335</v>
      </c>
      <c r="S2590" s="14">
        <f t="shared" si="122"/>
        <v>42042.676226851851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20"/>
        <v>0</v>
      </c>
      <c r="P2591">
        <f t="shared" si="121"/>
        <v>5</v>
      </c>
      <c r="Q2591" s="11" t="s">
        <v>8334</v>
      </c>
      <c r="R2591" s="11" t="s">
        <v>8335</v>
      </c>
      <c r="S2591" s="14">
        <f t="shared" si="122"/>
        <v>42422.536192129628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20"/>
        <v>0</v>
      </c>
      <c r="P2592" t="e">
        <f t="shared" si="121"/>
        <v>#DIV/0!</v>
      </c>
      <c r="Q2592" s="11" t="s">
        <v>8334</v>
      </c>
      <c r="R2592" s="11" t="s">
        <v>8335</v>
      </c>
      <c r="S2592" s="14">
        <f t="shared" si="122"/>
        <v>42388.589085648149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20"/>
        <v>2</v>
      </c>
      <c r="P2593">
        <f t="shared" si="121"/>
        <v>13</v>
      </c>
      <c r="Q2593" s="11" t="s">
        <v>8334</v>
      </c>
      <c r="R2593" s="11" t="s">
        <v>8335</v>
      </c>
      <c r="S2593" s="14">
        <f t="shared" si="122"/>
        <v>42382.906527777777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20"/>
        <v>0</v>
      </c>
      <c r="P2594">
        <f t="shared" si="121"/>
        <v>50</v>
      </c>
      <c r="Q2594" s="11" t="s">
        <v>8334</v>
      </c>
      <c r="R2594" s="11" t="s">
        <v>8335</v>
      </c>
      <c r="S2594" s="14">
        <f t="shared" si="122"/>
        <v>41887.801168981481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20"/>
        <v>0</v>
      </c>
      <c r="P2595" t="e">
        <f t="shared" si="121"/>
        <v>#DIV/0!</v>
      </c>
      <c r="Q2595" s="11" t="s">
        <v>8334</v>
      </c>
      <c r="R2595" s="11" t="s">
        <v>8335</v>
      </c>
      <c r="S2595" s="14">
        <f t="shared" si="122"/>
        <v>42089.84520833334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20"/>
        <v>0</v>
      </c>
      <c r="P2596">
        <f t="shared" si="121"/>
        <v>1</v>
      </c>
      <c r="Q2596" s="11" t="s">
        <v>8334</v>
      </c>
      <c r="R2596" s="11" t="s">
        <v>8335</v>
      </c>
      <c r="S2596" s="14">
        <f t="shared" si="122"/>
        <v>41828.967916666668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20"/>
        <v>12</v>
      </c>
      <c r="P2597">
        <f t="shared" si="121"/>
        <v>96.05</v>
      </c>
      <c r="Q2597" s="11" t="s">
        <v>8334</v>
      </c>
      <c r="R2597" s="11" t="s">
        <v>8335</v>
      </c>
      <c r="S2597" s="14">
        <f t="shared" si="122"/>
        <v>42760.244212962964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20"/>
        <v>24</v>
      </c>
      <c r="P2598">
        <f t="shared" si="121"/>
        <v>305.77999999999997</v>
      </c>
      <c r="Q2598" s="11" t="s">
        <v>8334</v>
      </c>
      <c r="R2598" s="11" t="s">
        <v>8335</v>
      </c>
      <c r="S2598" s="14">
        <f t="shared" si="122"/>
        <v>41828.664456018516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20"/>
        <v>6</v>
      </c>
      <c r="P2599">
        <f t="shared" si="121"/>
        <v>12.14</v>
      </c>
      <c r="Q2599" s="11" t="s">
        <v>8334</v>
      </c>
      <c r="R2599" s="11" t="s">
        <v>8335</v>
      </c>
      <c r="S2599" s="14">
        <f t="shared" si="122"/>
        <v>42510.341631944444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20"/>
        <v>39</v>
      </c>
      <c r="P2600">
        <f t="shared" si="121"/>
        <v>83.57</v>
      </c>
      <c r="Q2600" s="11" t="s">
        <v>8334</v>
      </c>
      <c r="R2600" s="11" t="s">
        <v>8335</v>
      </c>
      <c r="S2600" s="14">
        <f t="shared" si="122"/>
        <v>42240.840289351851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20"/>
        <v>1</v>
      </c>
      <c r="P2601">
        <f t="shared" si="121"/>
        <v>18</v>
      </c>
      <c r="Q2601" s="11" t="s">
        <v>8334</v>
      </c>
      <c r="R2601" s="11" t="s">
        <v>8335</v>
      </c>
      <c r="S2601" s="14">
        <f t="shared" si="122"/>
        <v>41809.754016203704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20"/>
        <v>7</v>
      </c>
      <c r="P2602">
        <f t="shared" si="121"/>
        <v>115.53</v>
      </c>
      <c r="Q2602" s="11" t="s">
        <v>8334</v>
      </c>
      <c r="R2602" s="11" t="s">
        <v>8335</v>
      </c>
      <c r="S2602" s="14">
        <f t="shared" si="122"/>
        <v>42394.900462962964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20"/>
        <v>661</v>
      </c>
      <c r="P2603">
        <f t="shared" si="121"/>
        <v>21.9</v>
      </c>
      <c r="Q2603" s="11" t="s">
        <v>8317</v>
      </c>
      <c r="R2603" s="11" t="s">
        <v>8353</v>
      </c>
      <c r="S2603" s="14">
        <f t="shared" si="122"/>
        <v>41150.902187499996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20"/>
        <v>326</v>
      </c>
      <c r="P2604">
        <f t="shared" si="121"/>
        <v>80.02</v>
      </c>
      <c r="Q2604" s="11" t="s">
        <v>8317</v>
      </c>
      <c r="R2604" s="11" t="s">
        <v>8353</v>
      </c>
      <c r="S2604" s="14">
        <f t="shared" si="122"/>
        <v>41915.747314814813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20"/>
        <v>101</v>
      </c>
      <c r="P2605">
        <f t="shared" si="121"/>
        <v>35.520000000000003</v>
      </c>
      <c r="Q2605" s="11" t="s">
        <v>8317</v>
      </c>
      <c r="R2605" s="11" t="s">
        <v>8353</v>
      </c>
      <c r="S2605" s="14">
        <f t="shared" si="122"/>
        <v>41617.912662037037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20"/>
        <v>104</v>
      </c>
      <c r="P2606">
        <f t="shared" si="121"/>
        <v>64.930000000000007</v>
      </c>
      <c r="Q2606" s="11" t="s">
        <v>8317</v>
      </c>
      <c r="R2606" s="11" t="s">
        <v>8353</v>
      </c>
      <c r="S2606" s="14">
        <f t="shared" si="122"/>
        <v>40998.051192129627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20"/>
        <v>107</v>
      </c>
      <c r="P2607">
        <f t="shared" si="121"/>
        <v>60.97</v>
      </c>
      <c r="Q2607" s="11" t="s">
        <v>8317</v>
      </c>
      <c r="R2607" s="11" t="s">
        <v>8353</v>
      </c>
      <c r="S2607" s="14">
        <f t="shared" si="122"/>
        <v>42508.541550925926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20"/>
        <v>110</v>
      </c>
      <c r="P2608">
        <f t="shared" si="121"/>
        <v>31.44</v>
      </c>
      <c r="Q2608" s="11" t="s">
        <v>8317</v>
      </c>
      <c r="R2608" s="11" t="s">
        <v>8353</v>
      </c>
      <c r="S2608" s="14">
        <f t="shared" si="122"/>
        <v>41726.712754629632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20"/>
        <v>408</v>
      </c>
      <c r="P2609">
        <f t="shared" si="121"/>
        <v>81.95</v>
      </c>
      <c r="Q2609" s="11" t="s">
        <v>8317</v>
      </c>
      <c r="R2609" s="11" t="s">
        <v>8353</v>
      </c>
      <c r="S2609" s="14">
        <f t="shared" si="122"/>
        <v>42184.874675925923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20"/>
        <v>224</v>
      </c>
      <c r="P2610">
        <f t="shared" si="121"/>
        <v>58.93</v>
      </c>
      <c r="Q2610" s="11" t="s">
        <v>8317</v>
      </c>
      <c r="R2610" s="11" t="s">
        <v>8353</v>
      </c>
      <c r="S2610" s="14">
        <f t="shared" si="122"/>
        <v>42767.801712962959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20"/>
        <v>304</v>
      </c>
      <c r="P2611">
        <f t="shared" si="121"/>
        <v>157.29</v>
      </c>
      <c r="Q2611" s="11" t="s">
        <v>8317</v>
      </c>
      <c r="R2611" s="11" t="s">
        <v>8353</v>
      </c>
      <c r="S2611" s="14">
        <f t="shared" si="122"/>
        <v>41075.237858796296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20"/>
        <v>141</v>
      </c>
      <c r="P2612">
        <f t="shared" si="121"/>
        <v>55.76</v>
      </c>
      <c r="Q2612" s="11" t="s">
        <v>8317</v>
      </c>
      <c r="R2612" s="11" t="s">
        <v>8353</v>
      </c>
      <c r="S2612" s="14">
        <f t="shared" si="122"/>
        <v>42564.881076388891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20"/>
        <v>2791</v>
      </c>
      <c r="P2613">
        <f t="shared" si="121"/>
        <v>83.8</v>
      </c>
      <c r="Q2613" s="11" t="s">
        <v>8317</v>
      </c>
      <c r="R2613" s="11" t="s">
        <v>8353</v>
      </c>
      <c r="S2613" s="14">
        <f t="shared" si="122"/>
        <v>42704.335810185185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20"/>
        <v>172</v>
      </c>
      <c r="P2614">
        <f t="shared" si="121"/>
        <v>58.42</v>
      </c>
      <c r="Q2614" s="11" t="s">
        <v>8317</v>
      </c>
      <c r="R2614" s="11" t="s">
        <v>8353</v>
      </c>
      <c r="S2614" s="14">
        <f t="shared" si="122"/>
        <v>41982.143171296295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20"/>
        <v>101</v>
      </c>
      <c r="P2615">
        <f t="shared" si="121"/>
        <v>270.57</v>
      </c>
      <c r="Q2615" s="11" t="s">
        <v>8317</v>
      </c>
      <c r="R2615" s="11" t="s">
        <v>8353</v>
      </c>
      <c r="S2615" s="14">
        <f t="shared" si="122"/>
        <v>41143.81821759259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20"/>
        <v>102</v>
      </c>
      <c r="P2616">
        <f t="shared" si="121"/>
        <v>107.1</v>
      </c>
      <c r="Q2616" s="11" t="s">
        <v>8317</v>
      </c>
      <c r="R2616" s="11" t="s">
        <v>8353</v>
      </c>
      <c r="S2616" s="14">
        <f t="shared" si="122"/>
        <v>41730.708472222221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20"/>
        <v>170</v>
      </c>
      <c r="P2617">
        <f t="shared" si="121"/>
        <v>47.18</v>
      </c>
      <c r="Q2617" s="11" t="s">
        <v>8317</v>
      </c>
      <c r="R2617" s="11" t="s">
        <v>8353</v>
      </c>
      <c r="S2617" s="14">
        <f t="shared" si="122"/>
        <v>42453.49726851852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20"/>
        <v>115</v>
      </c>
      <c r="P2618">
        <f t="shared" si="121"/>
        <v>120.31</v>
      </c>
      <c r="Q2618" s="11" t="s">
        <v>8317</v>
      </c>
      <c r="R2618" s="11" t="s">
        <v>8353</v>
      </c>
      <c r="S2618" s="14">
        <f t="shared" si="122"/>
        <v>42211.99454861111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20"/>
        <v>878</v>
      </c>
      <c r="P2619">
        <f t="shared" si="121"/>
        <v>27.6</v>
      </c>
      <c r="Q2619" s="11" t="s">
        <v>8317</v>
      </c>
      <c r="R2619" s="11" t="s">
        <v>8353</v>
      </c>
      <c r="S2619" s="14">
        <f t="shared" si="122"/>
        <v>41902.874432870369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20"/>
        <v>105</v>
      </c>
      <c r="P2620">
        <f t="shared" si="121"/>
        <v>205.3</v>
      </c>
      <c r="Q2620" s="11" t="s">
        <v>8317</v>
      </c>
      <c r="R2620" s="11" t="s">
        <v>8353</v>
      </c>
      <c r="S2620" s="14">
        <f t="shared" si="122"/>
        <v>42279.792372685188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20"/>
        <v>188</v>
      </c>
      <c r="P2621">
        <f t="shared" si="121"/>
        <v>35.549999999999997</v>
      </c>
      <c r="Q2621" s="11" t="s">
        <v>8317</v>
      </c>
      <c r="R2621" s="11" t="s">
        <v>8353</v>
      </c>
      <c r="S2621" s="14">
        <f t="shared" si="122"/>
        <v>42273.884305555555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20"/>
        <v>144</v>
      </c>
      <c r="P2622">
        <f t="shared" si="121"/>
        <v>74.64</v>
      </c>
      <c r="Q2622" s="11" t="s">
        <v>8317</v>
      </c>
      <c r="R2622" s="11" t="s">
        <v>8353</v>
      </c>
      <c r="S2622" s="14">
        <f t="shared" si="122"/>
        <v>42251.16715277778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20"/>
        <v>146</v>
      </c>
      <c r="P2623">
        <f t="shared" si="121"/>
        <v>47.06</v>
      </c>
      <c r="Q2623" s="11" t="s">
        <v>8317</v>
      </c>
      <c r="R2623" s="11" t="s">
        <v>8353</v>
      </c>
      <c r="S2623" s="14">
        <f t="shared" si="122"/>
        <v>42115.74754629629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20"/>
        <v>131</v>
      </c>
      <c r="P2624">
        <f t="shared" si="121"/>
        <v>26.59</v>
      </c>
      <c r="Q2624" s="11" t="s">
        <v>8317</v>
      </c>
      <c r="R2624" s="11" t="s">
        <v>8353</v>
      </c>
      <c r="S2624" s="14">
        <f t="shared" si="122"/>
        <v>42689.74324074074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20"/>
        <v>114</v>
      </c>
      <c r="P2625">
        <f t="shared" si="121"/>
        <v>36.770000000000003</v>
      </c>
      <c r="Q2625" s="11" t="s">
        <v>8317</v>
      </c>
      <c r="R2625" s="11" t="s">
        <v>8353</v>
      </c>
      <c r="S2625" s="14">
        <f t="shared" si="122"/>
        <v>42692.256550925929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20"/>
        <v>1379</v>
      </c>
      <c r="P2626">
        <f t="shared" si="121"/>
        <v>31.82</v>
      </c>
      <c r="Q2626" s="11" t="s">
        <v>8317</v>
      </c>
      <c r="R2626" s="11" t="s">
        <v>8353</v>
      </c>
      <c r="S2626" s="14">
        <f t="shared" si="122"/>
        <v>41144.42155092593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23">ROUND(E2627/D2627*100,0)</f>
        <v>956</v>
      </c>
      <c r="P2627">
        <f t="shared" ref="P2627:P2690" si="124">ROUND(E2627/L2627,2)</f>
        <v>27.58</v>
      </c>
      <c r="Q2627" s="11" t="s">
        <v>8317</v>
      </c>
      <c r="R2627" s="11" t="s">
        <v>8353</v>
      </c>
      <c r="S2627" s="14">
        <f t="shared" ref="S2627:S2690" si="125">(((J2627/60)/60)/24)+DATE(1970,1,1)</f>
        <v>42658.810277777782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23"/>
        <v>112</v>
      </c>
      <c r="P2628">
        <f t="shared" si="124"/>
        <v>56</v>
      </c>
      <c r="Q2628" s="11" t="s">
        <v>8317</v>
      </c>
      <c r="R2628" s="11" t="s">
        <v>8353</v>
      </c>
      <c r="S2628" s="14">
        <f t="shared" si="125"/>
        <v>42128.628113425926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23"/>
        <v>647</v>
      </c>
      <c r="P2629">
        <f t="shared" si="124"/>
        <v>21.56</v>
      </c>
      <c r="Q2629" s="11" t="s">
        <v>8317</v>
      </c>
      <c r="R2629" s="11" t="s">
        <v>8353</v>
      </c>
      <c r="S2629" s="14">
        <f t="shared" si="125"/>
        <v>42304.829409722224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23"/>
        <v>110</v>
      </c>
      <c r="P2630">
        <f t="shared" si="124"/>
        <v>44.1</v>
      </c>
      <c r="Q2630" s="11" t="s">
        <v>8317</v>
      </c>
      <c r="R2630" s="11" t="s">
        <v>8353</v>
      </c>
      <c r="S2630" s="14">
        <f t="shared" si="125"/>
        <v>41953.966053240743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23"/>
        <v>128</v>
      </c>
      <c r="P2631">
        <f t="shared" si="124"/>
        <v>63.87</v>
      </c>
      <c r="Q2631" s="11" t="s">
        <v>8317</v>
      </c>
      <c r="R2631" s="11" t="s">
        <v>8353</v>
      </c>
      <c r="S2631" s="14">
        <f t="shared" si="125"/>
        <v>42108.538449074069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23"/>
        <v>158</v>
      </c>
      <c r="P2632">
        <f t="shared" si="124"/>
        <v>38.99</v>
      </c>
      <c r="Q2632" s="11" t="s">
        <v>8317</v>
      </c>
      <c r="R2632" s="11" t="s">
        <v>8353</v>
      </c>
      <c r="S2632" s="14">
        <f t="shared" si="125"/>
        <v>42524.105462962965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23"/>
        <v>115</v>
      </c>
      <c r="P2633">
        <f t="shared" si="124"/>
        <v>80.19</v>
      </c>
      <c r="Q2633" s="11" t="s">
        <v>8317</v>
      </c>
      <c r="R2633" s="11" t="s">
        <v>8353</v>
      </c>
      <c r="S2633" s="14">
        <f t="shared" si="125"/>
        <v>42218.169293981482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23"/>
        <v>137</v>
      </c>
      <c r="P2634">
        <f t="shared" si="124"/>
        <v>34.9</v>
      </c>
      <c r="Q2634" s="11" t="s">
        <v>8317</v>
      </c>
      <c r="R2634" s="11" t="s">
        <v>8353</v>
      </c>
      <c r="S2634" s="14">
        <f t="shared" si="125"/>
        <v>42494.061793981484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23"/>
        <v>355</v>
      </c>
      <c r="P2635">
        <f t="shared" si="124"/>
        <v>89.1</v>
      </c>
      <c r="Q2635" s="11" t="s">
        <v>8317</v>
      </c>
      <c r="R2635" s="11" t="s">
        <v>8353</v>
      </c>
      <c r="S2635" s="14">
        <f t="shared" si="125"/>
        <v>41667.823287037041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23"/>
        <v>106</v>
      </c>
      <c r="P2636">
        <f t="shared" si="124"/>
        <v>39.44</v>
      </c>
      <c r="Q2636" s="11" t="s">
        <v>8317</v>
      </c>
      <c r="R2636" s="11" t="s">
        <v>8353</v>
      </c>
      <c r="S2636" s="14">
        <f t="shared" si="125"/>
        <v>42612.656493055561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23"/>
        <v>100</v>
      </c>
      <c r="P2637">
        <f t="shared" si="124"/>
        <v>136.9</v>
      </c>
      <c r="Q2637" s="11" t="s">
        <v>8317</v>
      </c>
      <c r="R2637" s="11" t="s">
        <v>8353</v>
      </c>
      <c r="S2637" s="14">
        <f t="shared" si="125"/>
        <v>42037.950937500005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23"/>
        <v>187</v>
      </c>
      <c r="P2638">
        <f t="shared" si="124"/>
        <v>37.46</v>
      </c>
      <c r="Q2638" s="11" t="s">
        <v>8317</v>
      </c>
      <c r="R2638" s="11" t="s">
        <v>8353</v>
      </c>
      <c r="S2638" s="14">
        <f t="shared" si="125"/>
        <v>42636.614745370374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23"/>
        <v>166</v>
      </c>
      <c r="P2639">
        <f t="shared" si="124"/>
        <v>31.96</v>
      </c>
      <c r="Q2639" s="11" t="s">
        <v>8317</v>
      </c>
      <c r="R2639" s="11" t="s">
        <v>8353</v>
      </c>
      <c r="S2639" s="14">
        <f t="shared" si="125"/>
        <v>42639.549479166672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23"/>
        <v>102</v>
      </c>
      <c r="P2640">
        <f t="shared" si="124"/>
        <v>25.21</v>
      </c>
      <c r="Q2640" s="11" t="s">
        <v>8317</v>
      </c>
      <c r="R2640" s="11" t="s">
        <v>8353</v>
      </c>
      <c r="S2640" s="14">
        <f t="shared" si="125"/>
        <v>41989.913136574076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23"/>
        <v>164</v>
      </c>
      <c r="P2641">
        <f t="shared" si="124"/>
        <v>10.039999999999999</v>
      </c>
      <c r="Q2641" s="11" t="s">
        <v>8317</v>
      </c>
      <c r="R2641" s="11" t="s">
        <v>8353</v>
      </c>
      <c r="S2641" s="14">
        <f t="shared" si="125"/>
        <v>42024.86513888889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23"/>
        <v>106</v>
      </c>
      <c r="P2642">
        <f t="shared" si="124"/>
        <v>45.94</v>
      </c>
      <c r="Q2642" s="11" t="s">
        <v>8317</v>
      </c>
      <c r="R2642" s="11" t="s">
        <v>8353</v>
      </c>
      <c r="S2642" s="14">
        <f t="shared" si="125"/>
        <v>42103.160578703704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23"/>
        <v>1</v>
      </c>
      <c r="P2643">
        <f t="shared" si="124"/>
        <v>15</v>
      </c>
      <c r="Q2643" s="11" t="s">
        <v>8317</v>
      </c>
      <c r="R2643" s="11" t="s">
        <v>8353</v>
      </c>
      <c r="S2643" s="14">
        <f t="shared" si="125"/>
        <v>41880.827118055553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23"/>
        <v>0</v>
      </c>
      <c r="P2644" t="e">
        <f t="shared" si="124"/>
        <v>#DIV/0!</v>
      </c>
      <c r="Q2644" s="11" t="s">
        <v>8317</v>
      </c>
      <c r="R2644" s="11" t="s">
        <v>8353</v>
      </c>
      <c r="S2644" s="14">
        <f t="shared" si="125"/>
        <v>42536.246620370366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23"/>
        <v>34</v>
      </c>
      <c r="P2645">
        <f t="shared" si="124"/>
        <v>223.58</v>
      </c>
      <c r="Q2645" s="11" t="s">
        <v>8317</v>
      </c>
      <c r="R2645" s="11" t="s">
        <v>8353</v>
      </c>
      <c r="S2645" s="14">
        <f t="shared" si="125"/>
        <v>42689.582349537035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23"/>
        <v>2</v>
      </c>
      <c r="P2646">
        <f t="shared" si="124"/>
        <v>39.479999999999997</v>
      </c>
      <c r="Q2646" s="11" t="s">
        <v>8317</v>
      </c>
      <c r="R2646" s="11" t="s">
        <v>8353</v>
      </c>
      <c r="S2646" s="14">
        <f t="shared" si="125"/>
        <v>42774.792071759264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23"/>
        <v>11</v>
      </c>
      <c r="P2647">
        <f t="shared" si="124"/>
        <v>91.3</v>
      </c>
      <c r="Q2647" s="11" t="s">
        <v>8317</v>
      </c>
      <c r="R2647" s="11" t="s">
        <v>8353</v>
      </c>
      <c r="S2647" s="14">
        <f t="shared" si="125"/>
        <v>41921.842627314814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23"/>
        <v>8</v>
      </c>
      <c r="P2648">
        <f t="shared" si="124"/>
        <v>78.67</v>
      </c>
      <c r="Q2648" s="11" t="s">
        <v>8317</v>
      </c>
      <c r="R2648" s="11" t="s">
        <v>8353</v>
      </c>
      <c r="S2648" s="14">
        <f t="shared" si="125"/>
        <v>42226.313298611116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23"/>
        <v>1</v>
      </c>
      <c r="P2649">
        <f t="shared" si="124"/>
        <v>12</v>
      </c>
      <c r="Q2649" s="11" t="s">
        <v>8317</v>
      </c>
      <c r="R2649" s="11" t="s">
        <v>8353</v>
      </c>
      <c r="S2649" s="14">
        <f t="shared" si="125"/>
        <v>42200.261793981481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23"/>
        <v>1</v>
      </c>
      <c r="P2650">
        <f t="shared" si="124"/>
        <v>17.670000000000002</v>
      </c>
      <c r="Q2650" s="11" t="s">
        <v>8317</v>
      </c>
      <c r="R2650" s="11" t="s">
        <v>8353</v>
      </c>
      <c r="S2650" s="14">
        <f t="shared" si="125"/>
        <v>42408.714814814812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23"/>
        <v>0</v>
      </c>
      <c r="P2651">
        <f t="shared" si="124"/>
        <v>41.33</v>
      </c>
      <c r="Q2651" s="11" t="s">
        <v>8317</v>
      </c>
      <c r="R2651" s="11" t="s">
        <v>8353</v>
      </c>
      <c r="S2651" s="14">
        <f t="shared" si="125"/>
        <v>42341.99700231482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23"/>
        <v>1</v>
      </c>
      <c r="P2652">
        <f t="shared" si="124"/>
        <v>71.599999999999994</v>
      </c>
      <c r="Q2652" s="11" t="s">
        <v>8317</v>
      </c>
      <c r="R2652" s="11" t="s">
        <v>8353</v>
      </c>
      <c r="S2652" s="14">
        <f t="shared" si="125"/>
        <v>42695.624340277776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23"/>
        <v>2</v>
      </c>
      <c r="P2653">
        <f t="shared" si="124"/>
        <v>307.82</v>
      </c>
      <c r="Q2653" s="11" t="s">
        <v>8317</v>
      </c>
      <c r="R2653" s="11" t="s">
        <v>8353</v>
      </c>
      <c r="S2653" s="14">
        <f t="shared" si="125"/>
        <v>42327.805659722217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23"/>
        <v>1</v>
      </c>
      <c r="P2654">
        <f t="shared" si="124"/>
        <v>80.45</v>
      </c>
      <c r="Q2654" s="11" t="s">
        <v>8317</v>
      </c>
      <c r="R2654" s="11" t="s">
        <v>8353</v>
      </c>
      <c r="S2654" s="14">
        <f t="shared" si="125"/>
        <v>41953.158854166672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23"/>
        <v>12</v>
      </c>
      <c r="P2655">
        <f t="shared" si="124"/>
        <v>83.94</v>
      </c>
      <c r="Q2655" s="11" t="s">
        <v>8317</v>
      </c>
      <c r="R2655" s="11" t="s">
        <v>8353</v>
      </c>
      <c r="S2655" s="14">
        <f t="shared" si="125"/>
        <v>41771.651932870373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23"/>
        <v>0</v>
      </c>
      <c r="P2656">
        <f t="shared" si="124"/>
        <v>8.5</v>
      </c>
      <c r="Q2656" s="11" t="s">
        <v>8317</v>
      </c>
      <c r="R2656" s="11" t="s">
        <v>8353</v>
      </c>
      <c r="S2656" s="14">
        <f t="shared" si="125"/>
        <v>42055.600995370376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23"/>
        <v>21</v>
      </c>
      <c r="P2657">
        <f t="shared" si="124"/>
        <v>73.37</v>
      </c>
      <c r="Q2657" s="11" t="s">
        <v>8317</v>
      </c>
      <c r="R2657" s="11" t="s">
        <v>8353</v>
      </c>
      <c r="S2657" s="14">
        <f t="shared" si="125"/>
        <v>42381.866284722222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23"/>
        <v>11</v>
      </c>
      <c r="P2658">
        <f t="shared" si="124"/>
        <v>112.86</v>
      </c>
      <c r="Q2658" s="11" t="s">
        <v>8317</v>
      </c>
      <c r="R2658" s="11" t="s">
        <v>8353</v>
      </c>
      <c r="S2658" s="14">
        <f t="shared" si="125"/>
        <v>42767.688518518517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23"/>
        <v>19</v>
      </c>
      <c r="P2659">
        <f t="shared" si="124"/>
        <v>95.28</v>
      </c>
      <c r="Q2659" s="11" t="s">
        <v>8317</v>
      </c>
      <c r="R2659" s="11" t="s">
        <v>8353</v>
      </c>
      <c r="S2659" s="14">
        <f t="shared" si="125"/>
        <v>42551.928854166668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23"/>
        <v>0</v>
      </c>
      <c r="P2660">
        <f t="shared" si="124"/>
        <v>22.75</v>
      </c>
      <c r="Q2660" s="11" t="s">
        <v>8317</v>
      </c>
      <c r="R2660" s="11" t="s">
        <v>8353</v>
      </c>
      <c r="S2660" s="14">
        <f t="shared" si="125"/>
        <v>42551.884189814817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23"/>
        <v>3</v>
      </c>
      <c r="P2661">
        <f t="shared" si="124"/>
        <v>133.30000000000001</v>
      </c>
      <c r="Q2661" s="11" t="s">
        <v>8317</v>
      </c>
      <c r="R2661" s="11" t="s">
        <v>8353</v>
      </c>
      <c r="S2661" s="14">
        <f t="shared" si="125"/>
        <v>42082.069560185191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23"/>
        <v>0</v>
      </c>
      <c r="P2662">
        <f t="shared" si="124"/>
        <v>3.8</v>
      </c>
      <c r="Q2662" s="11" t="s">
        <v>8317</v>
      </c>
      <c r="R2662" s="11" t="s">
        <v>8353</v>
      </c>
      <c r="S2662" s="14">
        <f t="shared" si="125"/>
        <v>42272.713171296295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23"/>
        <v>103</v>
      </c>
      <c r="P2663">
        <f t="shared" si="124"/>
        <v>85.75</v>
      </c>
      <c r="Q2663" s="11" t="s">
        <v>8317</v>
      </c>
      <c r="R2663" s="11" t="s">
        <v>8354</v>
      </c>
      <c r="S2663" s="14">
        <f t="shared" si="125"/>
        <v>41542.958449074074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23"/>
        <v>107</v>
      </c>
      <c r="P2664">
        <f t="shared" si="124"/>
        <v>267</v>
      </c>
      <c r="Q2664" s="11" t="s">
        <v>8317</v>
      </c>
      <c r="R2664" s="11" t="s">
        <v>8354</v>
      </c>
      <c r="S2664" s="14">
        <f t="shared" si="125"/>
        <v>42207.746678240743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23"/>
        <v>105</v>
      </c>
      <c r="P2665">
        <f t="shared" si="124"/>
        <v>373.56</v>
      </c>
      <c r="Q2665" s="11" t="s">
        <v>8317</v>
      </c>
      <c r="R2665" s="11" t="s">
        <v>8354</v>
      </c>
      <c r="S2665" s="14">
        <f t="shared" si="125"/>
        <v>42222.622766203705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23"/>
        <v>103</v>
      </c>
      <c r="P2666">
        <f t="shared" si="124"/>
        <v>174.04</v>
      </c>
      <c r="Q2666" s="11" t="s">
        <v>8317</v>
      </c>
      <c r="R2666" s="11" t="s">
        <v>8354</v>
      </c>
      <c r="S2666" s="14">
        <f t="shared" si="125"/>
        <v>42313.02542824074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23"/>
        <v>123</v>
      </c>
      <c r="P2667">
        <f t="shared" si="124"/>
        <v>93.7</v>
      </c>
      <c r="Q2667" s="11" t="s">
        <v>8317</v>
      </c>
      <c r="R2667" s="11" t="s">
        <v>8354</v>
      </c>
      <c r="S2667" s="14">
        <f t="shared" si="125"/>
        <v>42083.895532407405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23"/>
        <v>159</v>
      </c>
      <c r="P2668">
        <f t="shared" si="124"/>
        <v>77.33</v>
      </c>
      <c r="Q2668" s="11" t="s">
        <v>8317</v>
      </c>
      <c r="R2668" s="11" t="s">
        <v>8354</v>
      </c>
      <c r="S2668" s="14">
        <f t="shared" si="125"/>
        <v>42235.764340277776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23"/>
        <v>111</v>
      </c>
      <c r="P2669">
        <f t="shared" si="124"/>
        <v>92.22</v>
      </c>
      <c r="Q2669" s="11" t="s">
        <v>8317</v>
      </c>
      <c r="R2669" s="11" t="s">
        <v>8354</v>
      </c>
      <c r="S2669" s="14">
        <f t="shared" si="125"/>
        <v>42380.926111111112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23"/>
        <v>171</v>
      </c>
      <c r="P2670">
        <f t="shared" si="124"/>
        <v>60.96</v>
      </c>
      <c r="Q2670" s="11" t="s">
        <v>8317</v>
      </c>
      <c r="R2670" s="11" t="s">
        <v>8354</v>
      </c>
      <c r="S2670" s="14">
        <f t="shared" si="125"/>
        <v>42275.588715277772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23"/>
        <v>125</v>
      </c>
      <c r="P2671">
        <f t="shared" si="124"/>
        <v>91</v>
      </c>
      <c r="Q2671" s="11" t="s">
        <v>8317</v>
      </c>
      <c r="R2671" s="11" t="s">
        <v>8354</v>
      </c>
      <c r="S2671" s="14">
        <f t="shared" si="125"/>
        <v>42319.035833333335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23"/>
        <v>6</v>
      </c>
      <c r="P2672">
        <f t="shared" si="124"/>
        <v>41.58</v>
      </c>
      <c r="Q2672" s="11" t="s">
        <v>8317</v>
      </c>
      <c r="R2672" s="11" t="s">
        <v>8354</v>
      </c>
      <c r="S2672" s="14">
        <f t="shared" si="125"/>
        <v>41821.020601851851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23"/>
        <v>11</v>
      </c>
      <c r="P2673">
        <f t="shared" si="124"/>
        <v>33.76</v>
      </c>
      <c r="Q2673" s="11" t="s">
        <v>8317</v>
      </c>
      <c r="R2673" s="11" t="s">
        <v>8354</v>
      </c>
      <c r="S2673" s="14">
        <f t="shared" si="125"/>
        <v>41962.749027777783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23"/>
        <v>33</v>
      </c>
      <c r="P2674">
        <f t="shared" si="124"/>
        <v>70.62</v>
      </c>
      <c r="Q2674" s="11" t="s">
        <v>8317</v>
      </c>
      <c r="R2674" s="11" t="s">
        <v>8354</v>
      </c>
      <c r="S2674" s="14">
        <f t="shared" si="125"/>
        <v>42344.884143518517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23"/>
        <v>28</v>
      </c>
      <c r="P2675">
        <f t="shared" si="124"/>
        <v>167.15</v>
      </c>
      <c r="Q2675" s="11" t="s">
        <v>8317</v>
      </c>
      <c r="R2675" s="11" t="s">
        <v>8354</v>
      </c>
      <c r="S2675" s="14">
        <f t="shared" si="125"/>
        <v>41912.541655092595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23"/>
        <v>63</v>
      </c>
      <c r="P2676">
        <f t="shared" si="124"/>
        <v>128.62</v>
      </c>
      <c r="Q2676" s="11" t="s">
        <v>8317</v>
      </c>
      <c r="R2676" s="11" t="s">
        <v>8354</v>
      </c>
      <c r="S2676" s="14">
        <f t="shared" si="125"/>
        <v>42529.632754629631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23"/>
        <v>8</v>
      </c>
      <c r="P2677">
        <f t="shared" si="124"/>
        <v>65.41</v>
      </c>
      <c r="Q2677" s="11" t="s">
        <v>8317</v>
      </c>
      <c r="R2677" s="11" t="s">
        <v>8354</v>
      </c>
      <c r="S2677" s="14">
        <f t="shared" si="125"/>
        <v>41923.857511574075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23"/>
        <v>50</v>
      </c>
      <c r="P2678">
        <f t="shared" si="124"/>
        <v>117.56</v>
      </c>
      <c r="Q2678" s="11" t="s">
        <v>8317</v>
      </c>
      <c r="R2678" s="11" t="s">
        <v>8354</v>
      </c>
      <c r="S2678" s="14">
        <f t="shared" si="125"/>
        <v>42482.624699074076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23"/>
        <v>18</v>
      </c>
      <c r="P2679">
        <f t="shared" si="124"/>
        <v>126.48</v>
      </c>
      <c r="Q2679" s="11" t="s">
        <v>8317</v>
      </c>
      <c r="R2679" s="11" t="s">
        <v>8354</v>
      </c>
      <c r="S2679" s="14">
        <f t="shared" si="125"/>
        <v>41793.029432870368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23"/>
        <v>0</v>
      </c>
      <c r="P2680">
        <f t="shared" si="124"/>
        <v>550</v>
      </c>
      <c r="Q2680" s="11" t="s">
        <v>8317</v>
      </c>
      <c r="R2680" s="11" t="s">
        <v>8354</v>
      </c>
      <c r="S2680" s="14">
        <f t="shared" si="125"/>
        <v>42241.798206018517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23"/>
        <v>0</v>
      </c>
      <c r="P2681">
        <f t="shared" si="124"/>
        <v>44</v>
      </c>
      <c r="Q2681" s="11" t="s">
        <v>8317</v>
      </c>
      <c r="R2681" s="11" t="s">
        <v>8354</v>
      </c>
      <c r="S2681" s="14">
        <f t="shared" si="125"/>
        <v>42033.001087962963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23"/>
        <v>1</v>
      </c>
      <c r="P2682">
        <f t="shared" si="124"/>
        <v>69</v>
      </c>
      <c r="Q2682" s="11" t="s">
        <v>8317</v>
      </c>
      <c r="R2682" s="11" t="s">
        <v>8354</v>
      </c>
      <c r="S2682" s="14">
        <f t="shared" si="125"/>
        <v>42436.211701388893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23"/>
        <v>1</v>
      </c>
      <c r="P2683">
        <f t="shared" si="124"/>
        <v>27.5</v>
      </c>
      <c r="Q2683" s="11" t="s">
        <v>8334</v>
      </c>
      <c r="R2683" s="11" t="s">
        <v>8335</v>
      </c>
      <c r="S2683" s="14">
        <f t="shared" si="125"/>
        <v>41805.895254629628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23"/>
        <v>28</v>
      </c>
      <c r="P2684">
        <f t="shared" si="124"/>
        <v>84.9</v>
      </c>
      <c r="Q2684" s="11" t="s">
        <v>8334</v>
      </c>
      <c r="R2684" s="11" t="s">
        <v>8335</v>
      </c>
      <c r="S2684" s="14">
        <f t="shared" si="125"/>
        <v>41932.871990740743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23"/>
        <v>0</v>
      </c>
      <c r="P2685">
        <f t="shared" si="124"/>
        <v>12</v>
      </c>
      <c r="Q2685" s="11" t="s">
        <v>8334</v>
      </c>
      <c r="R2685" s="11" t="s">
        <v>8335</v>
      </c>
      <c r="S2685" s="14">
        <f t="shared" si="125"/>
        <v>42034.75509259259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23"/>
        <v>1</v>
      </c>
      <c r="P2686">
        <f t="shared" si="124"/>
        <v>200</v>
      </c>
      <c r="Q2686" s="11" t="s">
        <v>8334</v>
      </c>
      <c r="R2686" s="11" t="s">
        <v>8335</v>
      </c>
      <c r="S2686" s="14">
        <f t="shared" si="125"/>
        <v>41820.914641203701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23"/>
        <v>0</v>
      </c>
      <c r="P2687">
        <f t="shared" si="124"/>
        <v>10</v>
      </c>
      <c r="Q2687" s="11" t="s">
        <v>8334</v>
      </c>
      <c r="R2687" s="11" t="s">
        <v>8335</v>
      </c>
      <c r="S2687" s="14">
        <f t="shared" si="125"/>
        <v>42061.69594907407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23"/>
        <v>0</v>
      </c>
      <c r="P2688" t="e">
        <f t="shared" si="124"/>
        <v>#DIV/0!</v>
      </c>
      <c r="Q2688" s="11" t="s">
        <v>8334</v>
      </c>
      <c r="R2688" s="11" t="s">
        <v>8335</v>
      </c>
      <c r="S2688" s="14">
        <f t="shared" si="125"/>
        <v>41892.974803240737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23"/>
        <v>0</v>
      </c>
      <c r="P2689" t="e">
        <f t="shared" si="124"/>
        <v>#DIV/0!</v>
      </c>
      <c r="Q2689" s="11" t="s">
        <v>8334</v>
      </c>
      <c r="R2689" s="11" t="s">
        <v>8335</v>
      </c>
      <c r="S2689" s="14">
        <f t="shared" si="125"/>
        <v>42154.64025462963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23"/>
        <v>0</v>
      </c>
      <c r="P2690">
        <f t="shared" si="124"/>
        <v>5.29</v>
      </c>
      <c r="Q2690" s="11" t="s">
        <v>8334</v>
      </c>
      <c r="R2690" s="11" t="s">
        <v>8335</v>
      </c>
      <c r="S2690" s="14">
        <f t="shared" si="125"/>
        <v>42028.118865740747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26">ROUND(E2691/D2691*100,0)</f>
        <v>0</v>
      </c>
      <c r="P2691">
        <f t="shared" ref="P2691:P2754" si="127">ROUND(E2691/L2691,2)</f>
        <v>1</v>
      </c>
      <c r="Q2691" s="11" t="s">
        <v>8334</v>
      </c>
      <c r="R2691" s="11" t="s">
        <v>8335</v>
      </c>
      <c r="S2691" s="14">
        <f t="shared" ref="S2691:S2754" si="128">(((J2691/60)/60)/24)+DATE(1970,1,1)</f>
        <v>42551.961689814809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26"/>
        <v>11</v>
      </c>
      <c r="P2692">
        <f t="shared" si="127"/>
        <v>72.760000000000005</v>
      </c>
      <c r="Q2692" s="11" t="s">
        <v>8334</v>
      </c>
      <c r="R2692" s="11" t="s">
        <v>8335</v>
      </c>
      <c r="S2692" s="14">
        <f t="shared" si="128"/>
        <v>42113.105046296296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26"/>
        <v>0</v>
      </c>
      <c r="P2693">
        <f t="shared" si="127"/>
        <v>17.5</v>
      </c>
      <c r="Q2693" s="11" t="s">
        <v>8334</v>
      </c>
      <c r="R2693" s="11" t="s">
        <v>8335</v>
      </c>
      <c r="S2693" s="14">
        <f t="shared" si="128"/>
        <v>42089.724039351851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26"/>
        <v>1</v>
      </c>
      <c r="P2694">
        <f t="shared" si="127"/>
        <v>25</v>
      </c>
      <c r="Q2694" s="11" t="s">
        <v>8334</v>
      </c>
      <c r="R2694" s="11" t="s">
        <v>8335</v>
      </c>
      <c r="S2694" s="14">
        <f t="shared" si="128"/>
        <v>42058.334027777775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26"/>
        <v>1</v>
      </c>
      <c r="P2695">
        <f t="shared" si="127"/>
        <v>13.33</v>
      </c>
      <c r="Q2695" s="11" t="s">
        <v>8334</v>
      </c>
      <c r="R2695" s="11" t="s">
        <v>8335</v>
      </c>
      <c r="S2695" s="14">
        <f t="shared" si="128"/>
        <v>41834.138495370367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26"/>
        <v>0</v>
      </c>
      <c r="P2696">
        <f t="shared" si="127"/>
        <v>1</v>
      </c>
      <c r="Q2696" s="11" t="s">
        <v>8334</v>
      </c>
      <c r="R2696" s="11" t="s">
        <v>8335</v>
      </c>
      <c r="S2696" s="14">
        <f t="shared" si="128"/>
        <v>41878.140497685185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26"/>
        <v>0</v>
      </c>
      <c r="P2697">
        <f t="shared" si="127"/>
        <v>23.67</v>
      </c>
      <c r="Q2697" s="11" t="s">
        <v>8334</v>
      </c>
      <c r="R2697" s="11" t="s">
        <v>8335</v>
      </c>
      <c r="S2697" s="14">
        <f t="shared" si="128"/>
        <v>42048.181921296295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26"/>
        <v>6</v>
      </c>
      <c r="P2698">
        <f t="shared" si="127"/>
        <v>89.21</v>
      </c>
      <c r="Q2698" s="11" t="s">
        <v>8334</v>
      </c>
      <c r="R2698" s="11" t="s">
        <v>8335</v>
      </c>
      <c r="S2698" s="14">
        <f t="shared" si="128"/>
        <v>41964.844444444447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26"/>
        <v>26</v>
      </c>
      <c r="P2699">
        <f t="shared" si="127"/>
        <v>116.56</v>
      </c>
      <c r="Q2699" s="11" t="s">
        <v>8334</v>
      </c>
      <c r="R2699" s="11" t="s">
        <v>8335</v>
      </c>
      <c r="S2699" s="14">
        <f t="shared" si="128"/>
        <v>42187.940081018518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26"/>
        <v>0</v>
      </c>
      <c r="P2700">
        <f t="shared" si="127"/>
        <v>13.01</v>
      </c>
      <c r="Q2700" s="11" t="s">
        <v>8334</v>
      </c>
      <c r="R2700" s="11" t="s">
        <v>8335</v>
      </c>
      <c r="S2700" s="14">
        <f t="shared" si="128"/>
        <v>41787.898240740738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26"/>
        <v>0</v>
      </c>
      <c r="P2701" t="e">
        <f t="shared" si="127"/>
        <v>#DIV/0!</v>
      </c>
      <c r="Q2701" s="11" t="s">
        <v>8334</v>
      </c>
      <c r="R2701" s="11" t="s">
        <v>8335</v>
      </c>
      <c r="S2701" s="14">
        <f t="shared" si="128"/>
        <v>41829.896562499998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26"/>
        <v>1</v>
      </c>
      <c r="P2702">
        <f t="shared" si="127"/>
        <v>17.5</v>
      </c>
      <c r="Q2702" s="11" t="s">
        <v>8334</v>
      </c>
      <c r="R2702" s="11" t="s">
        <v>8335</v>
      </c>
      <c r="S2702" s="14">
        <f t="shared" si="128"/>
        <v>41870.87467592593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26"/>
        <v>46</v>
      </c>
      <c r="P2703">
        <f t="shared" si="127"/>
        <v>34.130000000000003</v>
      </c>
      <c r="Q2703" s="11" t="s">
        <v>8315</v>
      </c>
      <c r="R2703" s="11" t="s">
        <v>8355</v>
      </c>
      <c r="S2703" s="14">
        <f t="shared" si="128"/>
        <v>42801.774699074071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26"/>
        <v>34</v>
      </c>
      <c r="P2704">
        <f t="shared" si="127"/>
        <v>132.35</v>
      </c>
      <c r="Q2704" s="11" t="s">
        <v>8315</v>
      </c>
      <c r="R2704" s="11" t="s">
        <v>8355</v>
      </c>
      <c r="S2704" s="14">
        <f t="shared" si="128"/>
        <v>42800.801817129628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26"/>
        <v>104</v>
      </c>
      <c r="P2705">
        <f t="shared" si="127"/>
        <v>922.22</v>
      </c>
      <c r="Q2705" s="11" t="s">
        <v>8315</v>
      </c>
      <c r="R2705" s="11" t="s">
        <v>8355</v>
      </c>
      <c r="S2705" s="14">
        <f t="shared" si="128"/>
        <v>42756.690162037034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26"/>
        <v>6</v>
      </c>
      <c r="P2706">
        <f t="shared" si="127"/>
        <v>163.57</v>
      </c>
      <c r="Q2706" s="11" t="s">
        <v>8315</v>
      </c>
      <c r="R2706" s="11" t="s">
        <v>8355</v>
      </c>
      <c r="S2706" s="14">
        <f t="shared" si="128"/>
        <v>42787.862430555557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26"/>
        <v>11</v>
      </c>
      <c r="P2707">
        <f t="shared" si="127"/>
        <v>217.38</v>
      </c>
      <c r="Q2707" s="11" t="s">
        <v>8315</v>
      </c>
      <c r="R2707" s="11" t="s">
        <v>8355</v>
      </c>
      <c r="S2707" s="14">
        <f t="shared" si="128"/>
        <v>42773.916180555556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26"/>
        <v>112</v>
      </c>
      <c r="P2708">
        <f t="shared" si="127"/>
        <v>149.44</v>
      </c>
      <c r="Q2708" s="11" t="s">
        <v>8315</v>
      </c>
      <c r="R2708" s="11" t="s">
        <v>8355</v>
      </c>
      <c r="S2708" s="14">
        <f t="shared" si="128"/>
        <v>41899.294942129629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26"/>
        <v>351</v>
      </c>
      <c r="P2709">
        <f t="shared" si="127"/>
        <v>71.239999999999995</v>
      </c>
      <c r="Q2709" s="11" t="s">
        <v>8315</v>
      </c>
      <c r="R2709" s="11" t="s">
        <v>8355</v>
      </c>
      <c r="S2709" s="14">
        <f t="shared" si="128"/>
        <v>41391.782905092594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26"/>
        <v>233</v>
      </c>
      <c r="P2710">
        <f t="shared" si="127"/>
        <v>44.46</v>
      </c>
      <c r="Q2710" s="11" t="s">
        <v>8315</v>
      </c>
      <c r="R2710" s="11" t="s">
        <v>8355</v>
      </c>
      <c r="S2710" s="14">
        <f t="shared" si="128"/>
        <v>42512.698217592595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26"/>
        <v>102</v>
      </c>
      <c r="P2711">
        <f t="shared" si="127"/>
        <v>164.94</v>
      </c>
      <c r="Q2711" s="11" t="s">
        <v>8315</v>
      </c>
      <c r="R2711" s="11" t="s">
        <v>8355</v>
      </c>
      <c r="S2711" s="14">
        <f t="shared" si="128"/>
        <v>42612.149780092594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26"/>
        <v>154</v>
      </c>
      <c r="P2712">
        <f t="shared" si="127"/>
        <v>84.87</v>
      </c>
      <c r="Q2712" s="11" t="s">
        <v>8315</v>
      </c>
      <c r="R2712" s="11" t="s">
        <v>8355</v>
      </c>
      <c r="S2712" s="14">
        <f t="shared" si="128"/>
        <v>41828.229490740741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26"/>
        <v>101</v>
      </c>
      <c r="P2713">
        <f t="shared" si="127"/>
        <v>53.95</v>
      </c>
      <c r="Q2713" s="11" t="s">
        <v>8315</v>
      </c>
      <c r="R2713" s="11" t="s">
        <v>8355</v>
      </c>
      <c r="S2713" s="14">
        <f t="shared" si="128"/>
        <v>41780.745254629634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26"/>
        <v>131</v>
      </c>
      <c r="P2714">
        <f t="shared" si="127"/>
        <v>50.53</v>
      </c>
      <c r="Q2714" s="11" t="s">
        <v>8315</v>
      </c>
      <c r="R2714" s="11" t="s">
        <v>8355</v>
      </c>
      <c r="S2714" s="14">
        <f t="shared" si="128"/>
        <v>41432.062037037038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26"/>
        <v>102</v>
      </c>
      <c r="P2715">
        <f t="shared" si="127"/>
        <v>108</v>
      </c>
      <c r="Q2715" s="11" t="s">
        <v>8315</v>
      </c>
      <c r="R2715" s="11" t="s">
        <v>8355</v>
      </c>
      <c r="S2715" s="14">
        <f t="shared" si="128"/>
        <v>42322.653749999998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26"/>
        <v>116</v>
      </c>
      <c r="P2716">
        <f t="shared" si="127"/>
        <v>95.37</v>
      </c>
      <c r="Q2716" s="11" t="s">
        <v>8315</v>
      </c>
      <c r="R2716" s="11" t="s">
        <v>8355</v>
      </c>
      <c r="S2716" s="14">
        <f t="shared" si="128"/>
        <v>42629.655046296291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26"/>
        <v>265</v>
      </c>
      <c r="P2717">
        <f t="shared" si="127"/>
        <v>57.63</v>
      </c>
      <c r="Q2717" s="11" t="s">
        <v>8315</v>
      </c>
      <c r="R2717" s="11" t="s">
        <v>8355</v>
      </c>
      <c r="S2717" s="14">
        <f t="shared" si="128"/>
        <v>42387.398472222223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26"/>
        <v>120</v>
      </c>
      <c r="P2718">
        <f t="shared" si="127"/>
        <v>64.16</v>
      </c>
      <c r="Q2718" s="11" t="s">
        <v>8315</v>
      </c>
      <c r="R2718" s="11" t="s">
        <v>8355</v>
      </c>
      <c r="S2718" s="14">
        <f t="shared" si="128"/>
        <v>42255.333252314813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26"/>
        <v>120</v>
      </c>
      <c r="P2719">
        <f t="shared" si="127"/>
        <v>92.39</v>
      </c>
      <c r="Q2719" s="11" t="s">
        <v>8315</v>
      </c>
      <c r="R2719" s="11" t="s">
        <v>8355</v>
      </c>
      <c r="S2719" s="14">
        <f t="shared" si="128"/>
        <v>41934.914918981485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26"/>
        <v>104</v>
      </c>
      <c r="P2720">
        <f t="shared" si="127"/>
        <v>125.98</v>
      </c>
      <c r="Q2720" s="11" t="s">
        <v>8315</v>
      </c>
      <c r="R2720" s="11" t="s">
        <v>8355</v>
      </c>
      <c r="S2720" s="14">
        <f t="shared" si="128"/>
        <v>42465.596585648149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26"/>
        <v>109</v>
      </c>
      <c r="P2721">
        <f t="shared" si="127"/>
        <v>94.64</v>
      </c>
      <c r="Q2721" s="11" t="s">
        <v>8315</v>
      </c>
      <c r="R2721" s="11" t="s">
        <v>8355</v>
      </c>
      <c r="S2721" s="14">
        <f t="shared" si="128"/>
        <v>42418.031180555554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26"/>
        <v>118</v>
      </c>
      <c r="P2722">
        <f t="shared" si="127"/>
        <v>170.7</v>
      </c>
      <c r="Q2722" s="11" t="s">
        <v>8315</v>
      </c>
      <c r="R2722" s="11" t="s">
        <v>8355</v>
      </c>
      <c r="S2722" s="14">
        <f t="shared" si="128"/>
        <v>42655.465891203698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26"/>
        <v>1462</v>
      </c>
      <c r="P2723">
        <f t="shared" si="127"/>
        <v>40.76</v>
      </c>
      <c r="Q2723" s="11" t="s">
        <v>8317</v>
      </c>
      <c r="R2723" s="11" t="s">
        <v>8347</v>
      </c>
      <c r="S2723" s="14">
        <f t="shared" si="128"/>
        <v>41493.543958333335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26"/>
        <v>253</v>
      </c>
      <c r="P2724">
        <f t="shared" si="127"/>
        <v>68.25</v>
      </c>
      <c r="Q2724" s="11" t="s">
        <v>8317</v>
      </c>
      <c r="R2724" s="11" t="s">
        <v>8347</v>
      </c>
      <c r="S2724" s="14">
        <f t="shared" si="128"/>
        <v>42704.857094907406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26"/>
        <v>140</v>
      </c>
      <c r="P2725">
        <f t="shared" si="127"/>
        <v>95.49</v>
      </c>
      <c r="Q2725" s="11" t="s">
        <v>8317</v>
      </c>
      <c r="R2725" s="11" t="s">
        <v>8347</v>
      </c>
      <c r="S2725" s="14">
        <f t="shared" si="128"/>
        <v>41944.83898148148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26"/>
        <v>297</v>
      </c>
      <c r="P2726">
        <f t="shared" si="127"/>
        <v>7.19</v>
      </c>
      <c r="Q2726" s="11" t="s">
        <v>8317</v>
      </c>
      <c r="R2726" s="11" t="s">
        <v>8347</v>
      </c>
      <c r="S2726" s="14">
        <f t="shared" si="128"/>
        <v>42199.32707175926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26"/>
        <v>145</v>
      </c>
      <c r="P2727">
        <f t="shared" si="127"/>
        <v>511.65</v>
      </c>
      <c r="Q2727" s="11" t="s">
        <v>8317</v>
      </c>
      <c r="R2727" s="11" t="s">
        <v>8347</v>
      </c>
      <c r="S2727" s="14">
        <f t="shared" si="128"/>
        <v>42745.744618055556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26"/>
        <v>106</v>
      </c>
      <c r="P2728">
        <f t="shared" si="127"/>
        <v>261.75</v>
      </c>
      <c r="Q2728" s="11" t="s">
        <v>8317</v>
      </c>
      <c r="R2728" s="11" t="s">
        <v>8347</v>
      </c>
      <c r="S2728" s="14">
        <f t="shared" si="128"/>
        <v>42452.579988425925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26"/>
        <v>493</v>
      </c>
      <c r="P2729">
        <f t="shared" si="127"/>
        <v>69.760000000000005</v>
      </c>
      <c r="Q2729" s="11" t="s">
        <v>8317</v>
      </c>
      <c r="R2729" s="11" t="s">
        <v>8347</v>
      </c>
      <c r="S2729" s="14">
        <f t="shared" si="128"/>
        <v>42198.676655092597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26"/>
        <v>202</v>
      </c>
      <c r="P2730">
        <f t="shared" si="127"/>
        <v>77.23</v>
      </c>
      <c r="Q2730" s="11" t="s">
        <v>8317</v>
      </c>
      <c r="R2730" s="11" t="s">
        <v>8347</v>
      </c>
      <c r="S2730" s="14">
        <f t="shared" si="128"/>
        <v>42333.59993055556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26"/>
        <v>104</v>
      </c>
      <c r="P2731">
        <f t="shared" si="127"/>
        <v>340.57</v>
      </c>
      <c r="Q2731" s="11" t="s">
        <v>8317</v>
      </c>
      <c r="R2731" s="11" t="s">
        <v>8347</v>
      </c>
      <c r="S2731" s="14">
        <f t="shared" si="128"/>
        <v>42095.240706018521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26"/>
        <v>170</v>
      </c>
      <c r="P2732">
        <f t="shared" si="127"/>
        <v>67.42</v>
      </c>
      <c r="Q2732" s="11" t="s">
        <v>8317</v>
      </c>
      <c r="R2732" s="11" t="s">
        <v>8347</v>
      </c>
      <c r="S2732" s="14">
        <f t="shared" si="128"/>
        <v>41351.541377314818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26"/>
        <v>104</v>
      </c>
      <c r="P2733">
        <f t="shared" si="127"/>
        <v>845.7</v>
      </c>
      <c r="Q2733" s="11" t="s">
        <v>8317</v>
      </c>
      <c r="R2733" s="11" t="s">
        <v>8347</v>
      </c>
      <c r="S2733" s="14">
        <f t="shared" si="128"/>
        <v>41872.525717592594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26"/>
        <v>118</v>
      </c>
      <c r="P2734">
        <f t="shared" si="127"/>
        <v>97.19</v>
      </c>
      <c r="Q2734" s="11" t="s">
        <v>8317</v>
      </c>
      <c r="R2734" s="11" t="s">
        <v>8347</v>
      </c>
      <c r="S2734" s="14">
        <f t="shared" si="128"/>
        <v>41389.808194444442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26"/>
        <v>108</v>
      </c>
      <c r="P2735">
        <f t="shared" si="127"/>
        <v>451.84</v>
      </c>
      <c r="Q2735" s="11" t="s">
        <v>8317</v>
      </c>
      <c r="R2735" s="11" t="s">
        <v>8347</v>
      </c>
      <c r="S2735" s="14">
        <f t="shared" si="128"/>
        <v>42044.272847222222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26"/>
        <v>2260300</v>
      </c>
      <c r="P2736">
        <f t="shared" si="127"/>
        <v>138.66999999999999</v>
      </c>
      <c r="Q2736" s="11" t="s">
        <v>8317</v>
      </c>
      <c r="R2736" s="11" t="s">
        <v>8347</v>
      </c>
      <c r="S2736" s="14">
        <f t="shared" si="128"/>
        <v>42626.668888888889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26"/>
        <v>978</v>
      </c>
      <c r="P2737">
        <f t="shared" si="127"/>
        <v>21.64</v>
      </c>
      <c r="Q2737" s="11" t="s">
        <v>8317</v>
      </c>
      <c r="R2737" s="11" t="s">
        <v>8347</v>
      </c>
      <c r="S2737" s="14">
        <f t="shared" si="128"/>
        <v>41316.120949074073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26"/>
        <v>123</v>
      </c>
      <c r="P2738">
        <f t="shared" si="127"/>
        <v>169.52</v>
      </c>
      <c r="Q2738" s="11" t="s">
        <v>8317</v>
      </c>
      <c r="R2738" s="11" t="s">
        <v>8347</v>
      </c>
      <c r="S2738" s="14">
        <f t="shared" si="128"/>
        <v>41722.666354166664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26"/>
        <v>246</v>
      </c>
      <c r="P2739">
        <f t="shared" si="127"/>
        <v>161.88</v>
      </c>
      <c r="Q2739" s="11" t="s">
        <v>8317</v>
      </c>
      <c r="R2739" s="11" t="s">
        <v>8347</v>
      </c>
      <c r="S2739" s="14">
        <f t="shared" si="128"/>
        <v>41611.917673611111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26"/>
        <v>148</v>
      </c>
      <c r="P2740">
        <f t="shared" si="127"/>
        <v>493.13</v>
      </c>
      <c r="Q2740" s="11" t="s">
        <v>8317</v>
      </c>
      <c r="R2740" s="11" t="s">
        <v>8347</v>
      </c>
      <c r="S2740" s="14">
        <f t="shared" si="128"/>
        <v>42620.143564814818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26"/>
        <v>384</v>
      </c>
      <c r="P2741">
        <f t="shared" si="127"/>
        <v>22.12</v>
      </c>
      <c r="Q2741" s="11" t="s">
        <v>8317</v>
      </c>
      <c r="R2741" s="11" t="s">
        <v>8347</v>
      </c>
      <c r="S2741" s="14">
        <f t="shared" si="128"/>
        <v>41719.887928240743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26"/>
        <v>103</v>
      </c>
      <c r="P2742">
        <f t="shared" si="127"/>
        <v>18.239999999999998</v>
      </c>
      <c r="Q2742" s="11" t="s">
        <v>8317</v>
      </c>
      <c r="R2742" s="11" t="s">
        <v>8347</v>
      </c>
      <c r="S2742" s="14">
        <f t="shared" si="128"/>
        <v>42045.031851851847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26"/>
        <v>0</v>
      </c>
      <c r="P2743">
        <f t="shared" si="127"/>
        <v>8.75</v>
      </c>
      <c r="Q2743" s="11" t="s">
        <v>8320</v>
      </c>
      <c r="R2743" s="11" t="s">
        <v>8356</v>
      </c>
      <c r="S2743" s="14">
        <f t="shared" si="128"/>
        <v>41911.657430555555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26"/>
        <v>29</v>
      </c>
      <c r="P2744">
        <f t="shared" si="127"/>
        <v>40.61</v>
      </c>
      <c r="Q2744" s="11" t="s">
        <v>8320</v>
      </c>
      <c r="R2744" s="11" t="s">
        <v>8356</v>
      </c>
      <c r="S2744" s="14">
        <f t="shared" si="128"/>
        <v>41030.719756944447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26"/>
        <v>0</v>
      </c>
      <c r="P2745" t="e">
        <f t="shared" si="127"/>
        <v>#DIV/0!</v>
      </c>
      <c r="Q2745" s="11" t="s">
        <v>8320</v>
      </c>
      <c r="R2745" s="11" t="s">
        <v>8356</v>
      </c>
      <c r="S2745" s="14">
        <f t="shared" si="128"/>
        <v>42632.328784722224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26"/>
        <v>5</v>
      </c>
      <c r="P2746">
        <f t="shared" si="127"/>
        <v>37.950000000000003</v>
      </c>
      <c r="Q2746" s="11" t="s">
        <v>8320</v>
      </c>
      <c r="R2746" s="11" t="s">
        <v>8356</v>
      </c>
      <c r="S2746" s="14">
        <f t="shared" si="128"/>
        <v>40938.062476851854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26"/>
        <v>22</v>
      </c>
      <c r="P2747">
        <f t="shared" si="127"/>
        <v>35.729999999999997</v>
      </c>
      <c r="Q2747" s="11" t="s">
        <v>8320</v>
      </c>
      <c r="R2747" s="11" t="s">
        <v>8356</v>
      </c>
      <c r="S2747" s="14">
        <f t="shared" si="128"/>
        <v>41044.988055555557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26"/>
        <v>27</v>
      </c>
      <c r="P2748">
        <f t="shared" si="127"/>
        <v>42.16</v>
      </c>
      <c r="Q2748" s="11" t="s">
        <v>8320</v>
      </c>
      <c r="R2748" s="11" t="s">
        <v>8356</v>
      </c>
      <c r="S2748" s="14">
        <f t="shared" si="128"/>
        <v>41850.781377314815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26"/>
        <v>28</v>
      </c>
      <c r="P2749">
        <f t="shared" si="127"/>
        <v>35</v>
      </c>
      <c r="Q2749" s="11" t="s">
        <v>8320</v>
      </c>
      <c r="R2749" s="11" t="s">
        <v>8356</v>
      </c>
      <c r="S2749" s="14">
        <f t="shared" si="128"/>
        <v>41044.64811342593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26"/>
        <v>1</v>
      </c>
      <c r="P2750">
        <f t="shared" si="127"/>
        <v>13.25</v>
      </c>
      <c r="Q2750" s="11" t="s">
        <v>8320</v>
      </c>
      <c r="R2750" s="11" t="s">
        <v>8356</v>
      </c>
      <c r="S2750" s="14">
        <f t="shared" si="128"/>
        <v>42585.7106712963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26"/>
        <v>1</v>
      </c>
      <c r="P2751">
        <f t="shared" si="127"/>
        <v>55</v>
      </c>
      <c r="Q2751" s="11" t="s">
        <v>8320</v>
      </c>
      <c r="R2751" s="11" t="s">
        <v>8356</v>
      </c>
      <c r="S2751" s="14">
        <f t="shared" si="128"/>
        <v>42068.799039351856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26"/>
        <v>0</v>
      </c>
      <c r="P2752" t="e">
        <f t="shared" si="127"/>
        <v>#DIV/0!</v>
      </c>
      <c r="Q2752" s="11" t="s">
        <v>8320</v>
      </c>
      <c r="R2752" s="11" t="s">
        <v>8356</v>
      </c>
      <c r="S2752" s="14">
        <f t="shared" si="128"/>
        <v>41078.899826388886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26"/>
        <v>0</v>
      </c>
      <c r="P2753" t="e">
        <f t="shared" si="127"/>
        <v>#DIV/0!</v>
      </c>
      <c r="Q2753" s="11" t="s">
        <v>8320</v>
      </c>
      <c r="R2753" s="11" t="s">
        <v>8356</v>
      </c>
      <c r="S2753" s="14">
        <f t="shared" si="128"/>
        <v>41747.887060185189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26"/>
        <v>11</v>
      </c>
      <c r="P2754">
        <f t="shared" si="127"/>
        <v>39.29</v>
      </c>
      <c r="Q2754" s="11" t="s">
        <v>8320</v>
      </c>
      <c r="R2754" s="11" t="s">
        <v>8356</v>
      </c>
      <c r="S2754" s="14">
        <f t="shared" si="128"/>
        <v>40855.765092592592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29">ROUND(E2755/D2755*100,0)</f>
        <v>19</v>
      </c>
      <c r="P2755">
        <f t="shared" ref="P2755:P2818" si="130">ROUND(E2755/L2755,2)</f>
        <v>47.5</v>
      </c>
      <c r="Q2755" s="11" t="s">
        <v>8320</v>
      </c>
      <c r="R2755" s="11" t="s">
        <v>8356</v>
      </c>
      <c r="S2755" s="14">
        <f t="shared" ref="S2755:S2818" si="131">(((J2755/60)/60)/24)+DATE(1970,1,1)</f>
        <v>41117.900729166664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29"/>
        <v>0</v>
      </c>
      <c r="P2756" t="e">
        <f t="shared" si="130"/>
        <v>#DIV/0!</v>
      </c>
      <c r="Q2756" s="11" t="s">
        <v>8320</v>
      </c>
      <c r="R2756" s="11" t="s">
        <v>8356</v>
      </c>
      <c r="S2756" s="14">
        <f t="shared" si="131"/>
        <v>41863.636006944449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29"/>
        <v>52</v>
      </c>
      <c r="P2757">
        <f t="shared" si="130"/>
        <v>17.329999999999998</v>
      </c>
      <c r="Q2757" s="11" t="s">
        <v>8320</v>
      </c>
      <c r="R2757" s="11" t="s">
        <v>8356</v>
      </c>
      <c r="S2757" s="14">
        <f t="shared" si="131"/>
        <v>42072.790821759263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29"/>
        <v>10</v>
      </c>
      <c r="P2758">
        <f t="shared" si="130"/>
        <v>31.76</v>
      </c>
      <c r="Q2758" s="11" t="s">
        <v>8320</v>
      </c>
      <c r="R2758" s="11" t="s">
        <v>8356</v>
      </c>
      <c r="S2758" s="14">
        <f t="shared" si="131"/>
        <v>41620.90047453704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29"/>
        <v>1</v>
      </c>
      <c r="P2759">
        <f t="shared" si="130"/>
        <v>5</v>
      </c>
      <c r="Q2759" s="11" t="s">
        <v>8320</v>
      </c>
      <c r="R2759" s="11" t="s">
        <v>8356</v>
      </c>
      <c r="S2759" s="14">
        <f t="shared" si="131"/>
        <v>42573.65662037037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29"/>
        <v>12</v>
      </c>
      <c r="P2760">
        <f t="shared" si="130"/>
        <v>39</v>
      </c>
      <c r="Q2760" s="11" t="s">
        <v>8320</v>
      </c>
      <c r="R2760" s="11" t="s">
        <v>8356</v>
      </c>
      <c r="S2760" s="14">
        <f t="shared" si="131"/>
        <v>42639.441932870366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29"/>
        <v>11</v>
      </c>
      <c r="P2761">
        <f t="shared" si="130"/>
        <v>52.5</v>
      </c>
      <c r="Q2761" s="11" t="s">
        <v>8320</v>
      </c>
      <c r="R2761" s="11" t="s">
        <v>8356</v>
      </c>
      <c r="S2761" s="14">
        <f t="shared" si="131"/>
        <v>42524.36650462963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29"/>
        <v>0</v>
      </c>
      <c r="P2762" t="e">
        <f t="shared" si="130"/>
        <v>#DIV/0!</v>
      </c>
      <c r="Q2762" s="11" t="s">
        <v>8320</v>
      </c>
      <c r="R2762" s="11" t="s">
        <v>8356</v>
      </c>
      <c r="S2762" s="14">
        <f t="shared" si="131"/>
        <v>41415.461319444446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29"/>
        <v>1</v>
      </c>
      <c r="P2763">
        <f t="shared" si="130"/>
        <v>9</v>
      </c>
      <c r="Q2763" s="11" t="s">
        <v>8320</v>
      </c>
      <c r="R2763" s="11" t="s">
        <v>8356</v>
      </c>
      <c r="S2763" s="14">
        <f t="shared" si="131"/>
        <v>41247.063576388886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29"/>
        <v>1</v>
      </c>
      <c r="P2764">
        <f t="shared" si="130"/>
        <v>25</v>
      </c>
      <c r="Q2764" s="11" t="s">
        <v>8320</v>
      </c>
      <c r="R2764" s="11" t="s">
        <v>8356</v>
      </c>
      <c r="S2764" s="14">
        <f t="shared" si="131"/>
        <v>40927.036979166667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29"/>
        <v>0</v>
      </c>
      <c r="P2765">
        <f t="shared" si="130"/>
        <v>30</v>
      </c>
      <c r="Q2765" s="11" t="s">
        <v>8320</v>
      </c>
      <c r="R2765" s="11" t="s">
        <v>8356</v>
      </c>
      <c r="S2765" s="14">
        <f t="shared" si="131"/>
        <v>41373.579675925925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29"/>
        <v>1</v>
      </c>
      <c r="P2766">
        <f t="shared" si="130"/>
        <v>11.25</v>
      </c>
      <c r="Q2766" s="11" t="s">
        <v>8320</v>
      </c>
      <c r="R2766" s="11" t="s">
        <v>8356</v>
      </c>
      <c r="S2766" s="14">
        <f t="shared" si="131"/>
        <v>41030.292025462964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29"/>
        <v>0</v>
      </c>
      <c r="P2767" t="e">
        <f t="shared" si="130"/>
        <v>#DIV/0!</v>
      </c>
      <c r="Q2767" s="11" t="s">
        <v>8320</v>
      </c>
      <c r="R2767" s="11" t="s">
        <v>8356</v>
      </c>
      <c r="S2767" s="14">
        <f t="shared" si="131"/>
        <v>41194.579027777778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29"/>
        <v>2</v>
      </c>
      <c r="P2768">
        <f t="shared" si="130"/>
        <v>25</v>
      </c>
      <c r="Q2768" s="11" t="s">
        <v>8320</v>
      </c>
      <c r="R2768" s="11" t="s">
        <v>8356</v>
      </c>
      <c r="S2768" s="14">
        <f t="shared" si="131"/>
        <v>40736.668032407404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29"/>
        <v>1</v>
      </c>
      <c r="P2769">
        <f t="shared" si="130"/>
        <v>11.33</v>
      </c>
      <c r="Q2769" s="11" t="s">
        <v>8320</v>
      </c>
      <c r="R2769" s="11" t="s">
        <v>8356</v>
      </c>
      <c r="S2769" s="14">
        <f t="shared" si="131"/>
        <v>42172.958912037036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29"/>
        <v>14</v>
      </c>
      <c r="P2770">
        <f t="shared" si="130"/>
        <v>29.47</v>
      </c>
      <c r="Q2770" s="11" t="s">
        <v>8320</v>
      </c>
      <c r="R2770" s="11" t="s">
        <v>8356</v>
      </c>
      <c r="S2770" s="14">
        <f t="shared" si="131"/>
        <v>40967.614849537036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29"/>
        <v>0</v>
      </c>
      <c r="P2771">
        <f t="shared" si="130"/>
        <v>1</v>
      </c>
      <c r="Q2771" s="11" t="s">
        <v>8320</v>
      </c>
      <c r="R2771" s="11" t="s">
        <v>8356</v>
      </c>
      <c r="S2771" s="14">
        <f t="shared" si="131"/>
        <v>41745.826273148145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29"/>
        <v>10</v>
      </c>
      <c r="P2772">
        <f t="shared" si="130"/>
        <v>63.1</v>
      </c>
      <c r="Q2772" s="11" t="s">
        <v>8320</v>
      </c>
      <c r="R2772" s="11" t="s">
        <v>8356</v>
      </c>
      <c r="S2772" s="14">
        <f t="shared" si="131"/>
        <v>41686.705208333333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29"/>
        <v>0</v>
      </c>
      <c r="P2773" t="e">
        <f t="shared" si="130"/>
        <v>#DIV/0!</v>
      </c>
      <c r="Q2773" s="11" t="s">
        <v>8320</v>
      </c>
      <c r="R2773" s="11" t="s">
        <v>8356</v>
      </c>
      <c r="S2773" s="14">
        <f t="shared" si="131"/>
        <v>41257.531712962962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29"/>
        <v>0</v>
      </c>
      <c r="P2774" t="e">
        <f t="shared" si="130"/>
        <v>#DIV/0!</v>
      </c>
      <c r="Q2774" s="11" t="s">
        <v>8320</v>
      </c>
      <c r="R2774" s="11" t="s">
        <v>8356</v>
      </c>
      <c r="S2774" s="14">
        <f t="shared" si="131"/>
        <v>41537.869143518517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29"/>
        <v>0</v>
      </c>
      <c r="P2775">
        <f t="shared" si="130"/>
        <v>1</v>
      </c>
      <c r="Q2775" s="11" t="s">
        <v>8320</v>
      </c>
      <c r="R2775" s="11" t="s">
        <v>8356</v>
      </c>
      <c r="S2775" s="14">
        <f t="shared" si="131"/>
        <v>42474.86482638889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29"/>
        <v>14</v>
      </c>
      <c r="P2776">
        <f t="shared" si="130"/>
        <v>43.85</v>
      </c>
      <c r="Q2776" s="11" t="s">
        <v>8320</v>
      </c>
      <c r="R2776" s="11" t="s">
        <v>8356</v>
      </c>
      <c r="S2776" s="14">
        <f t="shared" si="131"/>
        <v>41311.126481481479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29"/>
        <v>3</v>
      </c>
      <c r="P2777">
        <f t="shared" si="130"/>
        <v>75</v>
      </c>
      <c r="Q2777" s="11" t="s">
        <v>8320</v>
      </c>
      <c r="R2777" s="11" t="s">
        <v>8356</v>
      </c>
      <c r="S2777" s="14">
        <f t="shared" si="131"/>
        <v>40863.013356481482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29"/>
        <v>8</v>
      </c>
      <c r="P2778">
        <f t="shared" si="130"/>
        <v>45.97</v>
      </c>
      <c r="Q2778" s="11" t="s">
        <v>8320</v>
      </c>
      <c r="R2778" s="11" t="s">
        <v>8356</v>
      </c>
      <c r="S2778" s="14">
        <f t="shared" si="131"/>
        <v>42136.297175925924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29"/>
        <v>0</v>
      </c>
      <c r="P2779">
        <f t="shared" si="130"/>
        <v>10</v>
      </c>
      <c r="Q2779" s="11" t="s">
        <v>8320</v>
      </c>
      <c r="R2779" s="11" t="s">
        <v>8356</v>
      </c>
      <c r="S2779" s="14">
        <f t="shared" si="131"/>
        <v>42172.669027777782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29"/>
        <v>26</v>
      </c>
      <c r="P2780">
        <f t="shared" si="130"/>
        <v>93.67</v>
      </c>
      <c r="Q2780" s="11" t="s">
        <v>8320</v>
      </c>
      <c r="R2780" s="11" t="s">
        <v>8356</v>
      </c>
      <c r="S2780" s="14">
        <f t="shared" si="131"/>
        <v>41846.978078703702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29"/>
        <v>2</v>
      </c>
      <c r="P2781">
        <f t="shared" si="130"/>
        <v>53</v>
      </c>
      <c r="Q2781" s="11" t="s">
        <v>8320</v>
      </c>
      <c r="R2781" s="11" t="s">
        <v>8356</v>
      </c>
      <c r="S2781" s="14">
        <f t="shared" si="131"/>
        <v>42300.585891203707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29"/>
        <v>0</v>
      </c>
      <c r="P2782" t="e">
        <f t="shared" si="130"/>
        <v>#DIV/0!</v>
      </c>
      <c r="Q2782" s="11" t="s">
        <v>8320</v>
      </c>
      <c r="R2782" s="11" t="s">
        <v>8356</v>
      </c>
      <c r="S2782" s="14">
        <f t="shared" si="131"/>
        <v>42774.447777777779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29"/>
        <v>105</v>
      </c>
      <c r="P2783">
        <f t="shared" si="130"/>
        <v>47</v>
      </c>
      <c r="Q2783" s="11" t="s">
        <v>8315</v>
      </c>
      <c r="R2783" s="11" t="s">
        <v>8316</v>
      </c>
      <c r="S2783" s="14">
        <f t="shared" si="131"/>
        <v>42018.94159722222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29"/>
        <v>120</v>
      </c>
      <c r="P2784">
        <f t="shared" si="130"/>
        <v>66.67</v>
      </c>
      <c r="Q2784" s="11" t="s">
        <v>8315</v>
      </c>
      <c r="R2784" s="11" t="s">
        <v>8316</v>
      </c>
      <c r="S2784" s="14">
        <f t="shared" si="131"/>
        <v>42026.924976851849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29"/>
        <v>115</v>
      </c>
      <c r="P2785">
        <f t="shared" si="130"/>
        <v>18.77</v>
      </c>
      <c r="Q2785" s="11" t="s">
        <v>8315</v>
      </c>
      <c r="R2785" s="11" t="s">
        <v>8316</v>
      </c>
      <c r="S2785" s="14">
        <f t="shared" si="131"/>
        <v>42103.535254629634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29"/>
        <v>119</v>
      </c>
      <c r="P2786">
        <f t="shared" si="130"/>
        <v>66.11</v>
      </c>
      <c r="Q2786" s="11" t="s">
        <v>8315</v>
      </c>
      <c r="R2786" s="11" t="s">
        <v>8316</v>
      </c>
      <c r="S2786" s="14">
        <f t="shared" si="131"/>
        <v>41920.787534722222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29"/>
        <v>105</v>
      </c>
      <c r="P2787">
        <f t="shared" si="130"/>
        <v>36.86</v>
      </c>
      <c r="Q2787" s="11" t="s">
        <v>8315</v>
      </c>
      <c r="R2787" s="11" t="s">
        <v>8316</v>
      </c>
      <c r="S2787" s="14">
        <f t="shared" si="131"/>
        <v>42558.189432870371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29"/>
        <v>118</v>
      </c>
      <c r="P2788">
        <f t="shared" si="130"/>
        <v>39.81</v>
      </c>
      <c r="Q2788" s="11" t="s">
        <v>8315</v>
      </c>
      <c r="R2788" s="11" t="s">
        <v>8316</v>
      </c>
      <c r="S2788" s="14">
        <f t="shared" si="131"/>
        <v>41815.569212962961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29"/>
        <v>120</v>
      </c>
      <c r="P2789">
        <f t="shared" si="130"/>
        <v>31.5</v>
      </c>
      <c r="Q2789" s="11" t="s">
        <v>8315</v>
      </c>
      <c r="R2789" s="11" t="s">
        <v>8316</v>
      </c>
      <c r="S2789" s="14">
        <f t="shared" si="131"/>
        <v>41808.198518518519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29"/>
        <v>103</v>
      </c>
      <c r="P2790">
        <f t="shared" si="130"/>
        <v>102.5</v>
      </c>
      <c r="Q2790" s="11" t="s">
        <v>8315</v>
      </c>
      <c r="R2790" s="11" t="s">
        <v>8316</v>
      </c>
      <c r="S2790" s="14">
        <f t="shared" si="131"/>
        <v>42550.701886574068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29"/>
        <v>101</v>
      </c>
      <c r="P2791">
        <f t="shared" si="130"/>
        <v>126.46</v>
      </c>
      <c r="Q2791" s="11" t="s">
        <v>8315</v>
      </c>
      <c r="R2791" s="11" t="s">
        <v>8316</v>
      </c>
      <c r="S2791" s="14">
        <f t="shared" si="131"/>
        <v>42056.013124999998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29"/>
        <v>105</v>
      </c>
      <c r="P2792">
        <f t="shared" si="130"/>
        <v>47.88</v>
      </c>
      <c r="Q2792" s="11" t="s">
        <v>8315</v>
      </c>
      <c r="R2792" s="11" t="s">
        <v>8316</v>
      </c>
      <c r="S2792" s="14">
        <f t="shared" si="131"/>
        <v>42016.938692129625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29"/>
        <v>103</v>
      </c>
      <c r="P2793">
        <f t="shared" si="130"/>
        <v>73.209999999999994</v>
      </c>
      <c r="Q2793" s="11" t="s">
        <v>8315</v>
      </c>
      <c r="R2793" s="11" t="s">
        <v>8316</v>
      </c>
      <c r="S2793" s="14">
        <f t="shared" si="131"/>
        <v>42591.899988425925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29"/>
        <v>108</v>
      </c>
      <c r="P2794">
        <f t="shared" si="130"/>
        <v>89.67</v>
      </c>
      <c r="Q2794" s="11" t="s">
        <v>8315</v>
      </c>
      <c r="R2794" s="11" t="s">
        <v>8316</v>
      </c>
      <c r="S2794" s="14">
        <f t="shared" si="131"/>
        <v>42183.231006944443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29"/>
        <v>111</v>
      </c>
      <c r="P2795">
        <f t="shared" si="130"/>
        <v>151.46</v>
      </c>
      <c r="Q2795" s="11" t="s">
        <v>8315</v>
      </c>
      <c r="R2795" s="11" t="s">
        <v>8316</v>
      </c>
      <c r="S2795" s="14">
        <f t="shared" si="131"/>
        <v>42176.419039351851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29"/>
        <v>150</v>
      </c>
      <c r="P2796">
        <f t="shared" si="130"/>
        <v>25</v>
      </c>
      <c r="Q2796" s="11" t="s">
        <v>8315</v>
      </c>
      <c r="R2796" s="11" t="s">
        <v>8316</v>
      </c>
      <c r="S2796" s="14">
        <f t="shared" si="131"/>
        <v>42416.691655092596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29"/>
        <v>104</v>
      </c>
      <c r="P2797">
        <f t="shared" si="130"/>
        <v>36.5</v>
      </c>
      <c r="Q2797" s="11" t="s">
        <v>8315</v>
      </c>
      <c r="R2797" s="11" t="s">
        <v>8316</v>
      </c>
      <c r="S2797" s="14">
        <f t="shared" si="131"/>
        <v>41780.525937500002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29"/>
        <v>116</v>
      </c>
      <c r="P2798">
        <f t="shared" si="130"/>
        <v>44</v>
      </c>
      <c r="Q2798" s="11" t="s">
        <v>8315</v>
      </c>
      <c r="R2798" s="11" t="s">
        <v>8316</v>
      </c>
      <c r="S2798" s="14">
        <f t="shared" si="131"/>
        <v>41795.528101851851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29"/>
        <v>103</v>
      </c>
      <c r="P2799">
        <f t="shared" si="130"/>
        <v>87.36</v>
      </c>
      <c r="Q2799" s="11" t="s">
        <v>8315</v>
      </c>
      <c r="R2799" s="11" t="s">
        <v>8316</v>
      </c>
      <c r="S2799" s="14">
        <f t="shared" si="131"/>
        <v>41798.94027777778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29"/>
        <v>101</v>
      </c>
      <c r="P2800">
        <f t="shared" si="130"/>
        <v>36.47</v>
      </c>
      <c r="Q2800" s="11" t="s">
        <v>8315</v>
      </c>
      <c r="R2800" s="11" t="s">
        <v>8316</v>
      </c>
      <c r="S2800" s="14">
        <f t="shared" si="131"/>
        <v>42201.675011574072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29"/>
        <v>117</v>
      </c>
      <c r="P2801">
        <f t="shared" si="130"/>
        <v>44.86</v>
      </c>
      <c r="Q2801" s="11" t="s">
        <v>8315</v>
      </c>
      <c r="R2801" s="11" t="s">
        <v>8316</v>
      </c>
      <c r="S2801" s="14">
        <f t="shared" si="131"/>
        <v>42507.264699074076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29"/>
        <v>133</v>
      </c>
      <c r="P2802">
        <f t="shared" si="130"/>
        <v>42.9</v>
      </c>
      <c r="Q2802" s="11" t="s">
        <v>8315</v>
      </c>
      <c r="R2802" s="11" t="s">
        <v>8316</v>
      </c>
      <c r="S2802" s="14">
        <f t="shared" si="131"/>
        <v>41948.552847222221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29"/>
        <v>133</v>
      </c>
      <c r="P2803">
        <f t="shared" si="130"/>
        <v>51.23</v>
      </c>
      <c r="Q2803" s="11" t="s">
        <v>8315</v>
      </c>
      <c r="R2803" s="11" t="s">
        <v>8316</v>
      </c>
      <c r="S2803" s="14">
        <f t="shared" si="131"/>
        <v>41900.243159722224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29"/>
        <v>102</v>
      </c>
      <c r="P2804">
        <f t="shared" si="130"/>
        <v>33.94</v>
      </c>
      <c r="Q2804" s="11" t="s">
        <v>8315</v>
      </c>
      <c r="R2804" s="11" t="s">
        <v>8316</v>
      </c>
      <c r="S2804" s="14">
        <f t="shared" si="131"/>
        <v>42192.64707175926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29"/>
        <v>128</v>
      </c>
      <c r="P2805">
        <f t="shared" si="130"/>
        <v>90.74</v>
      </c>
      <c r="Q2805" s="11" t="s">
        <v>8315</v>
      </c>
      <c r="R2805" s="11" t="s">
        <v>8316</v>
      </c>
      <c r="S2805" s="14">
        <f t="shared" si="131"/>
        <v>42158.065694444449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29"/>
        <v>115</v>
      </c>
      <c r="P2806">
        <f t="shared" si="130"/>
        <v>50</v>
      </c>
      <c r="Q2806" s="11" t="s">
        <v>8315</v>
      </c>
      <c r="R2806" s="11" t="s">
        <v>8316</v>
      </c>
      <c r="S2806" s="14">
        <f t="shared" si="131"/>
        <v>41881.453587962962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29"/>
        <v>110</v>
      </c>
      <c r="P2807">
        <f t="shared" si="130"/>
        <v>24.44</v>
      </c>
      <c r="Q2807" s="11" t="s">
        <v>8315</v>
      </c>
      <c r="R2807" s="11" t="s">
        <v>8316</v>
      </c>
      <c r="S2807" s="14">
        <f t="shared" si="131"/>
        <v>42213.505474537036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29"/>
        <v>112</v>
      </c>
      <c r="P2808">
        <f t="shared" si="130"/>
        <v>44.25</v>
      </c>
      <c r="Q2808" s="11" t="s">
        <v>8315</v>
      </c>
      <c r="R2808" s="11" t="s">
        <v>8316</v>
      </c>
      <c r="S2808" s="14">
        <f t="shared" si="131"/>
        <v>42185.267245370371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29"/>
        <v>126</v>
      </c>
      <c r="P2809">
        <f t="shared" si="130"/>
        <v>67.739999999999995</v>
      </c>
      <c r="Q2809" s="11" t="s">
        <v>8315</v>
      </c>
      <c r="R2809" s="11" t="s">
        <v>8316</v>
      </c>
      <c r="S2809" s="14">
        <f t="shared" si="131"/>
        <v>42154.873124999998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29"/>
        <v>100</v>
      </c>
      <c r="P2810">
        <f t="shared" si="130"/>
        <v>65.38</v>
      </c>
      <c r="Q2810" s="11" t="s">
        <v>8315</v>
      </c>
      <c r="R2810" s="11" t="s">
        <v>8316</v>
      </c>
      <c r="S2810" s="14">
        <f t="shared" si="131"/>
        <v>42208.84646990741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29"/>
        <v>102</v>
      </c>
      <c r="P2811">
        <f t="shared" si="130"/>
        <v>121.9</v>
      </c>
      <c r="Q2811" s="11" t="s">
        <v>8315</v>
      </c>
      <c r="R2811" s="11" t="s">
        <v>8316</v>
      </c>
      <c r="S2811" s="14">
        <f t="shared" si="131"/>
        <v>42451.496817129635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29"/>
        <v>108</v>
      </c>
      <c r="P2812">
        <f t="shared" si="130"/>
        <v>47.46</v>
      </c>
      <c r="Q2812" s="11" t="s">
        <v>8315</v>
      </c>
      <c r="R2812" s="11" t="s">
        <v>8316</v>
      </c>
      <c r="S2812" s="14">
        <f t="shared" si="131"/>
        <v>41759.13962962963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29"/>
        <v>100</v>
      </c>
      <c r="P2813">
        <f t="shared" si="130"/>
        <v>92.84</v>
      </c>
      <c r="Q2813" s="11" t="s">
        <v>8315</v>
      </c>
      <c r="R2813" s="11" t="s">
        <v>8316</v>
      </c>
      <c r="S2813" s="14">
        <f t="shared" si="131"/>
        <v>42028.496562500004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29"/>
        <v>113</v>
      </c>
      <c r="P2814">
        <f t="shared" si="130"/>
        <v>68.25</v>
      </c>
      <c r="Q2814" s="11" t="s">
        <v>8315</v>
      </c>
      <c r="R2814" s="11" t="s">
        <v>8316</v>
      </c>
      <c r="S2814" s="14">
        <f t="shared" si="131"/>
        <v>42054.74418981481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29"/>
        <v>128</v>
      </c>
      <c r="P2815">
        <f t="shared" si="130"/>
        <v>37.21</v>
      </c>
      <c r="Q2815" s="11" t="s">
        <v>8315</v>
      </c>
      <c r="R2815" s="11" t="s">
        <v>8316</v>
      </c>
      <c r="S2815" s="14">
        <f t="shared" si="131"/>
        <v>42693.742604166662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29"/>
        <v>108</v>
      </c>
      <c r="P2816">
        <f t="shared" si="130"/>
        <v>25.25</v>
      </c>
      <c r="Q2816" s="11" t="s">
        <v>8315</v>
      </c>
      <c r="R2816" s="11" t="s">
        <v>8316</v>
      </c>
      <c r="S2816" s="14">
        <f t="shared" si="131"/>
        <v>42103.399479166663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29"/>
        <v>242</v>
      </c>
      <c r="P2817">
        <f t="shared" si="130"/>
        <v>43.21</v>
      </c>
      <c r="Q2817" s="11" t="s">
        <v>8315</v>
      </c>
      <c r="R2817" s="11" t="s">
        <v>8316</v>
      </c>
      <c r="S2817" s="14">
        <f t="shared" si="131"/>
        <v>42559.776724537034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29"/>
        <v>142</v>
      </c>
      <c r="P2818">
        <f t="shared" si="130"/>
        <v>25.13</v>
      </c>
      <c r="Q2818" s="11" t="s">
        <v>8315</v>
      </c>
      <c r="R2818" s="11" t="s">
        <v>8316</v>
      </c>
      <c r="S2818" s="14">
        <f t="shared" si="131"/>
        <v>42188.467499999999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32">ROUND(E2819/D2819*100,0)</f>
        <v>130</v>
      </c>
      <c r="P2819">
        <f t="shared" ref="P2819:P2882" si="133">ROUND(E2819/L2819,2)</f>
        <v>23.64</v>
      </c>
      <c r="Q2819" s="11" t="s">
        <v>8315</v>
      </c>
      <c r="R2819" s="11" t="s">
        <v>8316</v>
      </c>
      <c r="S2819" s="14">
        <f t="shared" ref="S2819:S2882" si="134">(((J2819/60)/60)/24)+DATE(1970,1,1)</f>
        <v>42023.634976851856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32"/>
        <v>106</v>
      </c>
      <c r="P2820">
        <f t="shared" si="133"/>
        <v>103.95</v>
      </c>
      <c r="Q2820" s="11" t="s">
        <v>8315</v>
      </c>
      <c r="R2820" s="11" t="s">
        <v>8316</v>
      </c>
      <c r="S2820" s="14">
        <f t="shared" si="134"/>
        <v>42250.598217592589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32"/>
        <v>105</v>
      </c>
      <c r="P2821">
        <f t="shared" si="133"/>
        <v>50.38</v>
      </c>
      <c r="Q2821" s="11" t="s">
        <v>8315</v>
      </c>
      <c r="R2821" s="11" t="s">
        <v>8316</v>
      </c>
      <c r="S2821" s="14">
        <f t="shared" si="134"/>
        <v>42139.525567129633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32"/>
        <v>136</v>
      </c>
      <c r="P2822">
        <f t="shared" si="133"/>
        <v>13.6</v>
      </c>
      <c r="Q2822" s="11" t="s">
        <v>8315</v>
      </c>
      <c r="R2822" s="11" t="s">
        <v>8316</v>
      </c>
      <c r="S2822" s="14">
        <f t="shared" si="134"/>
        <v>42401.610983796301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32"/>
        <v>100</v>
      </c>
      <c r="P2823">
        <f t="shared" si="133"/>
        <v>28.57</v>
      </c>
      <c r="Q2823" s="11" t="s">
        <v>8315</v>
      </c>
      <c r="R2823" s="11" t="s">
        <v>8316</v>
      </c>
      <c r="S2823" s="14">
        <f t="shared" si="134"/>
        <v>41875.922858796301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32"/>
        <v>100</v>
      </c>
      <c r="P2824">
        <f t="shared" si="133"/>
        <v>63.83</v>
      </c>
      <c r="Q2824" s="11" t="s">
        <v>8315</v>
      </c>
      <c r="R2824" s="11" t="s">
        <v>8316</v>
      </c>
      <c r="S2824" s="14">
        <f t="shared" si="134"/>
        <v>42060.683935185181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32"/>
        <v>124</v>
      </c>
      <c r="P2825">
        <f t="shared" si="133"/>
        <v>8.86</v>
      </c>
      <c r="Q2825" s="11" t="s">
        <v>8315</v>
      </c>
      <c r="R2825" s="11" t="s">
        <v>8316</v>
      </c>
      <c r="S2825" s="14">
        <f t="shared" si="134"/>
        <v>42067.011643518519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32"/>
        <v>117</v>
      </c>
      <c r="P2826">
        <f t="shared" si="133"/>
        <v>50.67</v>
      </c>
      <c r="Q2826" s="11" t="s">
        <v>8315</v>
      </c>
      <c r="R2826" s="11" t="s">
        <v>8316</v>
      </c>
      <c r="S2826" s="14">
        <f t="shared" si="134"/>
        <v>42136.270787037036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32"/>
        <v>103</v>
      </c>
      <c r="P2827">
        <f t="shared" si="133"/>
        <v>60.78</v>
      </c>
      <c r="Q2827" s="11" t="s">
        <v>8315</v>
      </c>
      <c r="R2827" s="11" t="s">
        <v>8316</v>
      </c>
      <c r="S2827" s="14">
        <f t="shared" si="134"/>
        <v>42312.792662037042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32"/>
        <v>108</v>
      </c>
      <c r="P2828">
        <f t="shared" si="133"/>
        <v>113.42</v>
      </c>
      <c r="Q2828" s="11" t="s">
        <v>8315</v>
      </c>
      <c r="R2828" s="11" t="s">
        <v>8316</v>
      </c>
      <c r="S2828" s="14">
        <f t="shared" si="134"/>
        <v>42171.034861111111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32"/>
        <v>120</v>
      </c>
      <c r="P2829">
        <f t="shared" si="133"/>
        <v>104.57</v>
      </c>
      <c r="Q2829" s="11" t="s">
        <v>8315</v>
      </c>
      <c r="R2829" s="11" t="s">
        <v>8316</v>
      </c>
      <c r="S2829" s="14">
        <f t="shared" si="134"/>
        <v>42494.683634259258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32"/>
        <v>100</v>
      </c>
      <c r="P2830">
        <f t="shared" si="133"/>
        <v>98.31</v>
      </c>
      <c r="Q2830" s="11" t="s">
        <v>8315</v>
      </c>
      <c r="R2830" s="11" t="s">
        <v>8316</v>
      </c>
      <c r="S2830" s="14">
        <f t="shared" si="134"/>
        <v>42254.264687499999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32"/>
        <v>107</v>
      </c>
      <c r="P2831">
        <f t="shared" si="133"/>
        <v>35.04</v>
      </c>
      <c r="Q2831" s="11" t="s">
        <v>8315</v>
      </c>
      <c r="R2831" s="11" t="s">
        <v>8316</v>
      </c>
      <c r="S2831" s="14">
        <f t="shared" si="134"/>
        <v>42495.434236111112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32"/>
        <v>100</v>
      </c>
      <c r="P2832">
        <f t="shared" si="133"/>
        <v>272.73</v>
      </c>
      <c r="Q2832" s="11" t="s">
        <v>8315</v>
      </c>
      <c r="R2832" s="11" t="s">
        <v>8316</v>
      </c>
      <c r="S2832" s="14">
        <f t="shared" si="134"/>
        <v>41758.839675925927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32"/>
        <v>111</v>
      </c>
      <c r="P2833">
        <f t="shared" si="133"/>
        <v>63.85</v>
      </c>
      <c r="Q2833" s="11" t="s">
        <v>8315</v>
      </c>
      <c r="R2833" s="11" t="s">
        <v>8316</v>
      </c>
      <c r="S2833" s="14">
        <f t="shared" si="134"/>
        <v>42171.824884259258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32"/>
        <v>115</v>
      </c>
      <c r="P2834">
        <f t="shared" si="133"/>
        <v>30.19</v>
      </c>
      <c r="Q2834" s="11" t="s">
        <v>8315</v>
      </c>
      <c r="R2834" s="11" t="s">
        <v>8316</v>
      </c>
      <c r="S2834" s="14">
        <f t="shared" si="134"/>
        <v>41938.709421296298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32"/>
        <v>108</v>
      </c>
      <c r="P2835">
        <f t="shared" si="133"/>
        <v>83.51</v>
      </c>
      <c r="Q2835" s="11" t="s">
        <v>8315</v>
      </c>
      <c r="R2835" s="11" t="s">
        <v>8316</v>
      </c>
      <c r="S2835" s="14">
        <f t="shared" si="134"/>
        <v>42268.127696759257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32"/>
        <v>170</v>
      </c>
      <c r="P2836">
        <f t="shared" si="133"/>
        <v>64.760000000000005</v>
      </c>
      <c r="Q2836" s="11" t="s">
        <v>8315</v>
      </c>
      <c r="R2836" s="11" t="s">
        <v>8316</v>
      </c>
      <c r="S2836" s="14">
        <f t="shared" si="134"/>
        <v>42019.959837962961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32"/>
        <v>187</v>
      </c>
      <c r="P2837">
        <f t="shared" si="133"/>
        <v>20.12</v>
      </c>
      <c r="Q2837" s="11" t="s">
        <v>8315</v>
      </c>
      <c r="R2837" s="11" t="s">
        <v>8316</v>
      </c>
      <c r="S2837" s="14">
        <f t="shared" si="134"/>
        <v>42313.703900462962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32"/>
        <v>108</v>
      </c>
      <c r="P2838">
        <f t="shared" si="133"/>
        <v>44.09</v>
      </c>
      <c r="Q2838" s="11" t="s">
        <v>8315</v>
      </c>
      <c r="R2838" s="11" t="s">
        <v>8316</v>
      </c>
      <c r="S2838" s="14">
        <f t="shared" si="134"/>
        <v>42746.261782407411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32"/>
        <v>100</v>
      </c>
      <c r="P2839">
        <f t="shared" si="133"/>
        <v>40.479999999999997</v>
      </c>
      <c r="Q2839" s="11" t="s">
        <v>8315</v>
      </c>
      <c r="R2839" s="11" t="s">
        <v>8316</v>
      </c>
      <c r="S2839" s="14">
        <f t="shared" si="134"/>
        <v>42307.908379629633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32"/>
        <v>120</v>
      </c>
      <c r="P2840">
        <f t="shared" si="133"/>
        <v>44.54</v>
      </c>
      <c r="Q2840" s="11" t="s">
        <v>8315</v>
      </c>
      <c r="R2840" s="11" t="s">
        <v>8316</v>
      </c>
      <c r="S2840" s="14">
        <f t="shared" si="134"/>
        <v>41842.607592592591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32"/>
        <v>111</v>
      </c>
      <c r="P2841">
        <f t="shared" si="133"/>
        <v>125.81</v>
      </c>
      <c r="Q2841" s="11" t="s">
        <v>8315</v>
      </c>
      <c r="R2841" s="11" t="s">
        <v>8316</v>
      </c>
      <c r="S2841" s="14">
        <f t="shared" si="134"/>
        <v>41853.240208333329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32"/>
        <v>104</v>
      </c>
      <c r="P2842">
        <f t="shared" si="133"/>
        <v>19.7</v>
      </c>
      <c r="Q2842" s="11" t="s">
        <v>8315</v>
      </c>
      <c r="R2842" s="11" t="s">
        <v>8316</v>
      </c>
      <c r="S2842" s="14">
        <f t="shared" si="134"/>
        <v>42060.035636574074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32"/>
        <v>1</v>
      </c>
      <c r="P2843">
        <f t="shared" si="133"/>
        <v>10</v>
      </c>
      <c r="Q2843" s="11" t="s">
        <v>8315</v>
      </c>
      <c r="R2843" s="11" t="s">
        <v>8316</v>
      </c>
      <c r="S2843" s="14">
        <f t="shared" si="134"/>
        <v>42291.739548611105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32"/>
        <v>0</v>
      </c>
      <c r="P2844" t="e">
        <f t="shared" si="133"/>
        <v>#DIV/0!</v>
      </c>
      <c r="Q2844" s="11" t="s">
        <v>8315</v>
      </c>
      <c r="R2844" s="11" t="s">
        <v>8316</v>
      </c>
      <c r="S2844" s="14">
        <f t="shared" si="134"/>
        <v>41784.952488425923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32"/>
        <v>0</v>
      </c>
      <c r="P2845" t="e">
        <f t="shared" si="133"/>
        <v>#DIV/0!</v>
      </c>
      <c r="Q2845" s="11" t="s">
        <v>8315</v>
      </c>
      <c r="R2845" s="11" t="s">
        <v>8316</v>
      </c>
      <c r="S2845" s="14">
        <f t="shared" si="134"/>
        <v>42492.737847222219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32"/>
        <v>5</v>
      </c>
      <c r="P2846">
        <f t="shared" si="133"/>
        <v>30</v>
      </c>
      <c r="Q2846" s="11" t="s">
        <v>8315</v>
      </c>
      <c r="R2846" s="11" t="s">
        <v>8316</v>
      </c>
      <c r="S2846" s="14">
        <f t="shared" si="134"/>
        <v>42709.546064814815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32"/>
        <v>32</v>
      </c>
      <c r="P2847">
        <f t="shared" si="133"/>
        <v>60.67</v>
      </c>
      <c r="Q2847" s="11" t="s">
        <v>8315</v>
      </c>
      <c r="R2847" s="11" t="s">
        <v>8316</v>
      </c>
      <c r="S2847" s="14">
        <f t="shared" si="134"/>
        <v>42103.016585648147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32"/>
        <v>0</v>
      </c>
      <c r="P2848" t="e">
        <f t="shared" si="133"/>
        <v>#DIV/0!</v>
      </c>
      <c r="Q2848" s="11" t="s">
        <v>8315</v>
      </c>
      <c r="R2848" s="11" t="s">
        <v>8316</v>
      </c>
      <c r="S2848" s="14">
        <f t="shared" si="134"/>
        <v>42108.692060185189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32"/>
        <v>0</v>
      </c>
      <c r="P2849" t="e">
        <f t="shared" si="133"/>
        <v>#DIV/0!</v>
      </c>
      <c r="Q2849" s="11" t="s">
        <v>8315</v>
      </c>
      <c r="R2849" s="11" t="s">
        <v>8316</v>
      </c>
      <c r="S2849" s="14">
        <f t="shared" si="134"/>
        <v>42453.806307870371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32"/>
        <v>0</v>
      </c>
      <c r="P2850">
        <f t="shared" si="133"/>
        <v>23.33</v>
      </c>
      <c r="Q2850" s="11" t="s">
        <v>8315</v>
      </c>
      <c r="R2850" s="11" t="s">
        <v>8316</v>
      </c>
      <c r="S2850" s="14">
        <f t="shared" si="134"/>
        <v>42123.648831018523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32"/>
        <v>1</v>
      </c>
      <c r="P2851">
        <f t="shared" si="133"/>
        <v>5</v>
      </c>
      <c r="Q2851" s="11" t="s">
        <v>8315</v>
      </c>
      <c r="R2851" s="11" t="s">
        <v>8316</v>
      </c>
      <c r="S2851" s="14">
        <f t="shared" si="134"/>
        <v>42453.428240740745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32"/>
        <v>4</v>
      </c>
      <c r="P2852">
        <f t="shared" si="133"/>
        <v>23.92</v>
      </c>
      <c r="Q2852" s="11" t="s">
        <v>8315</v>
      </c>
      <c r="R2852" s="11" t="s">
        <v>8316</v>
      </c>
      <c r="S2852" s="14">
        <f t="shared" si="134"/>
        <v>41858.007071759261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32"/>
        <v>0</v>
      </c>
      <c r="P2853" t="e">
        <f t="shared" si="133"/>
        <v>#DIV/0!</v>
      </c>
      <c r="Q2853" s="11" t="s">
        <v>8315</v>
      </c>
      <c r="R2853" s="11" t="s">
        <v>8316</v>
      </c>
      <c r="S2853" s="14">
        <f t="shared" si="134"/>
        <v>42390.002650462964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32"/>
        <v>2</v>
      </c>
      <c r="P2854">
        <f t="shared" si="133"/>
        <v>15.83</v>
      </c>
      <c r="Q2854" s="11" t="s">
        <v>8315</v>
      </c>
      <c r="R2854" s="11" t="s">
        <v>8316</v>
      </c>
      <c r="S2854" s="14">
        <f t="shared" si="134"/>
        <v>41781.045173611114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32"/>
        <v>0</v>
      </c>
      <c r="P2855" t="e">
        <f t="shared" si="133"/>
        <v>#DIV/0!</v>
      </c>
      <c r="Q2855" s="11" t="s">
        <v>8315</v>
      </c>
      <c r="R2855" s="11" t="s">
        <v>8316</v>
      </c>
      <c r="S2855" s="14">
        <f t="shared" si="134"/>
        <v>41836.190937499996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32"/>
        <v>42</v>
      </c>
      <c r="P2856">
        <f t="shared" si="133"/>
        <v>29.79</v>
      </c>
      <c r="Q2856" s="11" t="s">
        <v>8315</v>
      </c>
      <c r="R2856" s="11" t="s">
        <v>8316</v>
      </c>
      <c r="S2856" s="14">
        <f t="shared" si="134"/>
        <v>42111.71665509259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32"/>
        <v>50</v>
      </c>
      <c r="P2857">
        <f t="shared" si="133"/>
        <v>60</v>
      </c>
      <c r="Q2857" s="11" t="s">
        <v>8315</v>
      </c>
      <c r="R2857" s="11" t="s">
        <v>8316</v>
      </c>
      <c r="S2857" s="14">
        <f t="shared" si="134"/>
        <v>42370.007766203707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32"/>
        <v>5</v>
      </c>
      <c r="P2858">
        <f t="shared" si="133"/>
        <v>24.33</v>
      </c>
      <c r="Q2858" s="11" t="s">
        <v>8315</v>
      </c>
      <c r="R2858" s="11" t="s">
        <v>8316</v>
      </c>
      <c r="S2858" s="14">
        <f t="shared" si="134"/>
        <v>42165.037581018521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32"/>
        <v>20</v>
      </c>
      <c r="P2859">
        <f t="shared" si="133"/>
        <v>500</v>
      </c>
      <c r="Q2859" s="11" t="s">
        <v>8315</v>
      </c>
      <c r="R2859" s="11" t="s">
        <v>8316</v>
      </c>
      <c r="S2859" s="14">
        <f t="shared" si="134"/>
        <v>42726.920081018514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32"/>
        <v>0</v>
      </c>
      <c r="P2860" t="e">
        <f t="shared" si="133"/>
        <v>#DIV/0!</v>
      </c>
      <c r="Q2860" s="11" t="s">
        <v>8315</v>
      </c>
      <c r="R2860" s="11" t="s">
        <v>8316</v>
      </c>
      <c r="S2860" s="14">
        <f t="shared" si="134"/>
        <v>41954.545081018514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32"/>
        <v>2</v>
      </c>
      <c r="P2861">
        <f t="shared" si="133"/>
        <v>35</v>
      </c>
      <c r="Q2861" s="11" t="s">
        <v>8315</v>
      </c>
      <c r="R2861" s="11" t="s">
        <v>8316</v>
      </c>
      <c r="S2861" s="14">
        <f t="shared" si="134"/>
        <v>42233.362314814818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32"/>
        <v>7</v>
      </c>
      <c r="P2862">
        <f t="shared" si="133"/>
        <v>29.56</v>
      </c>
      <c r="Q2862" s="11" t="s">
        <v>8315</v>
      </c>
      <c r="R2862" s="11" t="s">
        <v>8316</v>
      </c>
      <c r="S2862" s="14">
        <f t="shared" si="134"/>
        <v>42480.800648148142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32"/>
        <v>32</v>
      </c>
      <c r="P2863">
        <f t="shared" si="133"/>
        <v>26.67</v>
      </c>
      <c r="Q2863" s="11" t="s">
        <v>8315</v>
      </c>
      <c r="R2863" s="11" t="s">
        <v>8316</v>
      </c>
      <c r="S2863" s="14">
        <f t="shared" si="134"/>
        <v>42257.590833333335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32"/>
        <v>0</v>
      </c>
      <c r="P2864">
        <f t="shared" si="133"/>
        <v>18.329999999999998</v>
      </c>
      <c r="Q2864" s="11" t="s">
        <v>8315</v>
      </c>
      <c r="R2864" s="11" t="s">
        <v>8316</v>
      </c>
      <c r="S2864" s="14">
        <f t="shared" si="134"/>
        <v>41784.789687500001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32"/>
        <v>0</v>
      </c>
      <c r="P2865">
        <f t="shared" si="133"/>
        <v>20</v>
      </c>
      <c r="Q2865" s="11" t="s">
        <v>8315</v>
      </c>
      <c r="R2865" s="11" t="s">
        <v>8316</v>
      </c>
      <c r="S2865" s="14">
        <f t="shared" si="134"/>
        <v>41831.675034722226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32"/>
        <v>2</v>
      </c>
      <c r="P2866">
        <f t="shared" si="133"/>
        <v>13.33</v>
      </c>
      <c r="Q2866" s="11" t="s">
        <v>8315</v>
      </c>
      <c r="R2866" s="11" t="s">
        <v>8316</v>
      </c>
      <c r="S2866" s="14">
        <f t="shared" si="134"/>
        <v>42172.613506944443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32"/>
        <v>0</v>
      </c>
      <c r="P2867" t="e">
        <f t="shared" si="133"/>
        <v>#DIV/0!</v>
      </c>
      <c r="Q2867" s="11" t="s">
        <v>8315</v>
      </c>
      <c r="R2867" s="11" t="s">
        <v>8316</v>
      </c>
      <c r="S2867" s="14">
        <f t="shared" si="134"/>
        <v>41950.114108796297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32"/>
        <v>1</v>
      </c>
      <c r="P2868">
        <f t="shared" si="133"/>
        <v>22.5</v>
      </c>
      <c r="Q2868" s="11" t="s">
        <v>8315</v>
      </c>
      <c r="R2868" s="11" t="s">
        <v>8316</v>
      </c>
      <c r="S2868" s="14">
        <f t="shared" si="134"/>
        <v>42627.955104166671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32"/>
        <v>20</v>
      </c>
      <c r="P2869">
        <f t="shared" si="133"/>
        <v>50.4</v>
      </c>
      <c r="Q2869" s="11" t="s">
        <v>8315</v>
      </c>
      <c r="R2869" s="11" t="s">
        <v>8316</v>
      </c>
      <c r="S2869" s="14">
        <f t="shared" si="134"/>
        <v>42531.195277777777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32"/>
        <v>42</v>
      </c>
      <c r="P2870">
        <f t="shared" si="133"/>
        <v>105.03</v>
      </c>
      <c r="Q2870" s="11" t="s">
        <v>8315</v>
      </c>
      <c r="R2870" s="11" t="s">
        <v>8316</v>
      </c>
      <c r="S2870" s="14">
        <f t="shared" si="134"/>
        <v>42618.827013888891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32"/>
        <v>1</v>
      </c>
      <c r="P2871">
        <f t="shared" si="133"/>
        <v>35.4</v>
      </c>
      <c r="Q2871" s="11" t="s">
        <v>8315</v>
      </c>
      <c r="R2871" s="11" t="s">
        <v>8316</v>
      </c>
      <c r="S2871" s="14">
        <f t="shared" si="134"/>
        <v>42540.593530092592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32"/>
        <v>15</v>
      </c>
      <c r="P2872">
        <f t="shared" si="133"/>
        <v>83.33</v>
      </c>
      <c r="Q2872" s="11" t="s">
        <v>8315</v>
      </c>
      <c r="R2872" s="11" t="s">
        <v>8316</v>
      </c>
      <c r="S2872" s="14">
        <f t="shared" si="134"/>
        <v>41746.189409722225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32"/>
        <v>5</v>
      </c>
      <c r="P2873">
        <f t="shared" si="133"/>
        <v>35.92</v>
      </c>
      <c r="Q2873" s="11" t="s">
        <v>8315</v>
      </c>
      <c r="R2873" s="11" t="s">
        <v>8316</v>
      </c>
      <c r="S2873" s="14">
        <f t="shared" si="134"/>
        <v>41974.738576388889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32"/>
        <v>0</v>
      </c>
      <c r="P2874" t="e">
        <f t="shared" si="133"/>
        <v>#DIV/0!</v>
      </c>
      <c r="Q2874" s="11" t="s">
        <v>8315</v>
      </c>
      <c r="R2874" s="11" t="s">
        <v>8316</v>
      </c>
      <c r="S2874" s="14">
        <f t="shared" si="134"/>
        <v>42115.11618055556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32"/>
        <v>38</v>
      </c>
      <c r="P2875">
        <f t="shared" si="133"/>
        <v>119.13</v>
      </c>
      <c r="Q2875" s="11" t="s">
        <v>8315</v>
      </c>
      <c r="R2875" s="11" t="s">
        <v>8316</v>
      </c>
      <c r="S2875" s="14">
        <f t="shared" si="134"/>
        <v>42002.817488425921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32"/>
        <v>5</v>
      </c>
      <c r="P2876">
        <f t="shared" si="133"/>
        <v>90.33</v>
      </c>
      <c r="Q2876" s="11" t="s">
        <v>8315</v>
      </c>
      <c r="R2876" s="11" t="s">
        <v>8316</v>
      </c>
      <c r="S2876" s="14">
        <f t="shared" si="134"/>
        <v>42722.84474537037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32"/>
        <v>0</v>
      </c>
      <c r="P2877">
        <f t="shared" si="133"/>
        <v>2.33</v>
      </c>
      <c r="Q2877" s="11" t="s">
        <v>8315</v>
      </c>
      <c r="R2877" s="11" t="s">
        <v>8316</v>
      </c>
      <c r="S2877" s="14">
        <f t="shared" si="134"/>
        <v>42465.128391203703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32"/>
        <v>0</v>
      </c>
      <c r="P2878" t="e">
        <f t="shared" si="133"/>
        <v>#DIV/0!</v>
      </c>
      <c r="Q2878" s="11" t="s">
        <v>8315</v>
      </c>
      <c r="R2878" s="11" t="s">
        <v>8316</v>
      </c>
      <c r="S2878" s="14">
        <f t="shared" si="134"/>
        <v>42171.743969907402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32"/>
        <v>11</v>
      </c>
      <c r="P2879">
        <f t="shared" si="133"/>
        <v>108.33</v>
      </c>
      <c r="Q2879" s="11" t="s">
        <v>8315</v>
      </c>
      <c r="R2879" s="11" t="s">
        <v>8316</v>
      </c>
      <c r="S2879" s="14">
        <f t="shared" si="134"/>
        <v>42672.955138888887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32"/>
        <v>2</v>
      </c>
      <c r="P2880">
        <f t="shared" si="133"/>
        <v>15.75</v>
      </c>
      <c r="Q2880" s="11" t="s">
        <v>8315</v>
      </c>
      <c r="R2880" s="11" t="s">
        <v>8316</v>
      </c>
      <c r="S2880" s="14">
        <f t="shared" si="134"/>
        <v>42128.615682870368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32"/>
        <v>0</v>
      </c>
      <c r="P2881">
        <f t="shared" si="133"/>
        <v>29</v>
      </c>
      <c r="Q2881" s="11" t="s">
        <v>8315</v>
      </c>
      <c r="R2881" s="11" t="s">
        <v>8316</v>
      </c>
      <c r="S2881" s="14">
        <f t="shared" si="134"/>
        <v>42359.725243055553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32"/>
        <v>23</v>
      </c>
      <c r="P2882">
        <f t="shared" si="133"/>
        <v>96.55</v>
      </c>
      <c r="Q2882" s="11" t="s">
        <v>8315</v>
      </c>
      <c r="R2882" s="11" t="s">
        <v>8316</v>
      </c>
      <c r="S2882" s="14">
        <f t="shared" si="134"/>
        <v>42192.905694444446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35">ROUND(E2883/D2883*100,0)</f>
        <v>0</v>
      </c>
      <c r="P2883" t="e">
        <f t="shared" ref="P2883:P2946" si="136">ROUND(E2883/L2883,2)</f>
        <v>#DIV/0!</v>
      </c>
      <c r="Q2883" s="11" t="s">
        <v>8315</v>
      </c>
      <c r="R2883" s="11" t="s">
        <v>8316</v>
      </c>
      <c r="S2883" s="14">
        <f t="shared" ref="S2883:S2946" si="137">(((J2883/60)/60)/24)+DATE(1970,1,1)</f>
        <v>41916.597638888888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35"/>
        <v>34</v>
      </c>
      <c r="P2884">
        <f t="shared" si="136"/>
        <v>63</v>
      </c>
      <c r="Q2884" s="11" t="s">
        <v>8315</v>
      </c>
      <c r="R2884" s="11" t="s">
        <v>8316</v>
      </c>
      <c r="S2884" s="14">
        <f t="shared" si="137"/>
        <v>42461.596273148149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35"/>
        <v>19</v>
      </c>
      <c r="P2885">
        <f t="shared" si="136"/>
        <v>381.6</v>
      </c>
      <c r="Q2885" s="11" t="s">
        <v>8315</v>
      </c>
      <c r="R2885" s="11" t="s">
        <v>8316</v>
      </c>
      <c r="S2885" s="14">
        <f t="shared" si="137"/>
        <v>42370.90320601852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35"/>
        <v>0</v>
      </c>
      <c r="P2886">
        <f t="shared" si="136"/>
        <v>46.25</v>
      </c>
      <c r="Q2886" s="11" t="s">
        <v>8315</v>
      </c>
      <c r="R2886" s="11" t="s">
        <v>8316</v>
      </c>
      <c r="S2886" s="14">
        <f t="shared" si="137"/>
        <v>41948.727256944447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35"/>
        <v>33</v>
      </c>
      <c r="P2887">
        <f t="shared" si="136"/>
        <v>26</v>
      </c>
      <c r="Q2887" s="11" t="s">
        <v>8315</v>
      </c>
      <c r="R2887" s="11" t="s">
        <v>8316</v>
      </c>
      <c r="S2887" s="14">
        <f t="shared" si="137"/>
        <v>42047.07640046296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35"/>
        <v>5</v>
      </c>
      <c r="P2888">
        <f t="shared" si="136"/>
        <v>10</v>
      </c>
      <c r="Q2888" s="11" t="s">
        <v>8315</v>
      </c>
      <c r="R2888" s="11" t="s">
        <v>8316</v>
      </c>
      <c r="S2888" s="14">
        <f t="shared" si="137"/>
        <v>42261.632916666669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35"/>
        <v>0</v>
      </c>
      <c r="P2889">
        <f t="shared" si="136"/>
        <v>5</v>
      </c>
      <c r="Q2889" s="11" t="s">
        <v>8315</v>
      </c>
      <c r="R2889" s="11" t="s">
        <v>8316</v>
      </c>
      <c r="S2889" s="14">
        <f t="shared" si="137"/>
        <v>41985.427361111113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35"/>
        <v>0</v>
      </c>
      <c r="P2890" t="e">
        <f t="shared" si="136"/>
        <v>#DIV/0!</v>
      </c>
      <c r="Q2890" s="11" t="s">
        <v>8315</v>
      </c>
      <c r="R2890" s="11" t="s">
        <v>8316</v>
      </c>
      <c r="S2890" s="14">
        <f t="shared" si="137"/>
        <v>41922.535185185188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35"/>
        <v>38</v>
      </c>
      <c r="P2891">
        <f t="shared" si="136"/>
        <v>81.569999999999993</v>
      </c>
      <c r="Q2891" s="11" t="s">
        <v>8315</v>
      </c>
      <c r="R2891" s="11" t="s">
        <v>8316</v>
      </c>
      <c r="S2891" s="14">
        <f t="shared" si="137"/>
        <v>41850.863252314812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35"/>
        <v>1</v>
      </c>
      <c r="P2892">
        <f t="shared" si="136"/>
        <v>7</v>
      </c>
      <c r="Q2892" s="11" t="s">
        <v>8315</v>
      </c>
      <c r="R2892" s="11" t="s">
        <v>8316</v>
      </c>
      <c r="S2892" s="14">
        <f t="shared" si="137"/>
        <v>41831.742962962962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35"/>
        <v>3</v>
      </c>
      <c r="P2893">
        <f t="shared" si="136"/>
        <v>27.3</v>
      </c>
      <c r="Q2893" s="11" t="s">
        <v>8315</v>
      </c>
      <c r="R2893" s="11" t="s">
        <v>8316</v>
      </c>
      <c r="S2893" s="14">
        <f t="shared" si="137"/>
        <v>42415.883425925931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35"/>
        <v>9</v>
      </c>
      <c r="P2894">
        <f t="shared" si="136"/>
        <v>29.41</v>
      </c>
      <c r="Q2894" s="11" t="s">
        <v>8315</v>
      </c>
      <c r="R2894" s="11" t="s">
        <v>8316</v>
      </c>
      <c r="S2894" s="14">
        <f t="shared" si="137"/>
        <v>41869.714166666665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35"/>
        <v>1</v>
      </c>
      <c r="P2895">
        <f t="shared" si="136"/>
        <v>12.5</v>
      </c>
      <c r="Q2895" s="11" t="s">
        <v>8315</v>
      </c>
      <c r="R2895" s="11" t="s">
        <v>8316</v>
      </c>
      <c r="S2895" s="14">
        <f t="shared" si="137"/>
        <v>41953.773090277777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35"/>
        <v>0</v>
      </c>
      <c r="P2896" t="e">
        <f t="shared" si="136"/>
        <v>#DIV/0!</v>
      </c>
      <c r="Q2896" s="11" t="s">
        <v>8315</v>
      </c>
      <c r="R2896" s="11" t="s">
        <v>8316</v>
      </c>
      <c r="S2896" s="14">
        <f t="shared" si="137"/>
        <v>42037.986284722225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35"/>
        <v>5</v>
      </c>
      <c r="P2897">
        <f t="shared" si="136"/>
        <v>5.75</v>
      </c>
      <c r="Q2897" s="11" t="s">
        <v>8315</v>
      </c>
      <c r="R2897" s="11" t="s">
        <v>8316</v>
      </c>
      <c r="S2897" s="14">
        <f t="shared" si="137"/>
        <v>41811.555462962962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35"/>
        <v>21</v>
      </c>
      <c r="P2898">
        <f t="shared" si="136"/>
        <v>52.08</v>
      </c>
      <c r="Q2898" s="11" t="s">
        <v>8315</v>
      </c>
      <c r="R2898" s="11" t="s">
        <v>8316</v>
      </c>
      <c r="S2898" s="14">
        <f t="shared" si="137"/>
        <v>42701.908807870372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35"/>
        <v>5</v>
      </c>
      <c r="P2899">
        <f t="shared" si="136"/>
        <v>183.33</v>
      </c>
      <c r="Q2899" s="11" t="s">
        <v>8315</v>
      </c>
      <c r="R2899" s="11" t="s">
        <v>8316</v>
      </c>
      <c r="S2899" s="14">
        <f t="shared" si="137"/>
        <v>42258.646504629629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35"/>
        <v>4</v>
      </c>
      <c r="P2900">
        <f t="shared" si="136"/>
        <v>26.33</v>
      </c>
      <c r="Q2900" s="11" t="s">
        <v>8315</v>
      </c>
      <c r="R2900" s="11" t="s">
        <v>8316</v>
      </c>
      <c r="S2900" s="14">
        <f t="shared" si="137"/>
        <v>42278.664965277778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35"/>
        <v>0</v>
      </c>
      <c r="P2901" t="e">
        <f t="shared" si="136"/>
        <v>#DIV/0!</v>
      </c>
      <c r="Q2901" s="11" t="s">
        <v>8315</v>
      </c>
      <c r="R2901" s="11" t="s">
        <v>8316</v>
      </c>
      <c r="S2901" s="14">
        <f t="shared" si="137"/>
        <v>42515.078217592592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35"/>
        <v>62</v>
      </c>
      <c r="P2902">
        <f t="shared" si="136"/>
        <v>486.43</v>
      </c>
      <c r="Q2902" s="11" t="s">
        <v>8315</v>
      </c>
      <c r="R2902" s="11" t="s">
        <v>8316</v>
      </c>
      <c r="S2902" s="14">
        <f t="shared" si="137"/>
        <v>41830.234166666669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35"/>
        <v>1</v>
      </c>
      <c r="P2903">
        <f t="shared" si="136"/>
        <v>3</v>
      </c>
      <c r="Q2903" s="11" t="s">
        <v>8315</v>
      </c>
      <c r="R2903" s="11" t="s">
        <v>8316</v>
      </c>
      <c r="S2903" s="14">
        <f t="shared" si="137"/>
        <v>41982.904386574075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35"/>
        <v>0</v>
      </c>
      <c r="P2904">
        <f t="shared" si="136"/>
        <v>25</v>
      </c>
      <c r="Q2904" s="11" t="s">
        <v>8315</v>
      </c>
      <c r="R2904" s="11" t="s">
        <v>8316</v>
      </c>
      <c r="S2904" s="14">
        <f t="shared" si="137"/>
        <v>42210.439768518518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35"/>
        <v>1</v>
      </c>
      <c r="P2905">
        <f t="shared" si="136"/>
        <v>9.75</v>
      </c>
      <c r="Q2905" s="11" t="s">
        <v>8315</v>
      </c>
      <c r="R2905" s="11" t="s">
        <v>8316</v>
      </c>
      <c r="S2905" s="14">
        <f t="shared" si="137"/>
        <v>42196.166874999995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35"/>
        <v>5</v>
      </c>
      <c r="P2906">
        <f t="shared" si="136"/>
        <v>18.75</v>
      </c>
      <c r="Q2906" s="11" t="s">
        <v>8315</v>
      </c>
      <c r="R2906" s="11" t="s">
        <v>8316</v>
      </c>
      <c r="S2906" s="14">
        <f t="shared" si="137"/>
        <v>41940.967951388891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35"/>
        <v>18</v>
      </c>
      <c r="P2907">
        <f t="shared" si="136"/>
        <v>36.590000000000003</v>
      </c>
      <c r="Q2907" s="11" t="s">
        <v>8315</v>
      </c>
      <c r="R2907" s="11" t="s">
        <v>8316</v>
      </c>
      <c r="S2907" s="14">
        <f t="shared" si="137"/>
        <v>42606.056863425925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35"/>
        <v>9</v>
      </c>
      <c r="P2908">
        <f t="shared" si="136"/>
        <v>80.709999999999994</v>
      </c>
      <c r="Q2908" s="11" t="s">
        <v>8315</v>
      </c>
      <c r="R2908" s="11" t="s">
        <v>8316</v>
      </c>
      <c r="S2908" s="14">
        <f t="shared" si="137"/>
        <v>42199.648912037039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35"/>
        <v>0</v>
      </c>
      <c r="P2909">
        <f t="shared" si="136"/>
        <v>1</v>
      </c>
      <c r="Q2909" s="11" t="s">
        <v>8315</v>
      </c>
      <c r="R2909" s="11" t="s">
        <v>8316</v>
      </c>
      <c r="S2909" s="14">
        <f t="shared" si="137"/>
        <v>42444.877743055549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35"/>
        <v>3</v>
      </c>
      <c r="P2910">
        <f t="shared" si="136"/>
        <v>52.8</v>
      </c>
      <c r="Q2910" s="11" t="s">
        <v>8315</v>
      </c>
      <c r="R2910" s="11" t="s">
        <v>8316</v>
      </c>
      <c r="S2910" s="14">
        <f t="shared" si="137"/>
        <v>42499.731701388882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35"/>
        <v>0</v>
      </c>
      <c r="P2911">
        <f t="shared" si="136"/>
        <v>20</v>
      </c>
      <c r="Q2911" s="11" t="s">
        <v>8315</v>
      </c>
      <c r="R2911" s="11" t="s">
        <v>8316</v>
      </c>
      <c r="S2911" s="14">
        <f t="shared" si="137"/>
        <v>41929.266215277778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35"/>
        <v>0</v>
      </c>
      <c r="P2912">
        <f t="shared" si="136"/>
        <v>1</v>
      </c>
      <c r="Q2912" s="11" t="s">
        <v>8315</v>
      </c>
      <c r="R2912" s="11" t="s">
        <v>8316</v>
      </c>
      <c r="S2912" s="14">
        <f t="shared" si="137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35"/>
        <v>37</v>
      </c>
      <c r="P2913">
        <f t="shared" si="136"/>
        <v>46.93</v>
      </c>
      <c r="Q2913" s="11" t="s">
        <v>8315</v>
      </c>
      <c r="R2913" s="11" t="s">
        <v>8316</v>
      </c>
      <c r="S2913" s="14">
        <f t="shared" si="137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35"/>
        <v>14</v>
      </c>
      <c r="P2914">
        <f t="shared" si="136"/>
        <v>78.08</v>
      </c>
      <c r="Q2914" s="11" t="s">
        <v>8315</v>
      </c>
      <c r="R2914" s="11" t="s">
        <v>8316</v>
      </c>
      <c r="S2914" s="14">
        <f t="shared" si="137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35"/>
        <v>0</v>
      </c>
      <c r="P2915">
        <f t="shared" si="136"/>
        <v>1</v>
      </c>
      <c r="Q2915" s="11" t="s">
        <v>8315</v>
      </c>
      <c r="R2915" s="11" t="s">
        <v>8316</v>
      </c>
      <c r="S2915" s="14">
        <f t="shared" si="137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35"/>
        <v>0</v>
      </c>
      <c r="P2916">
        <f t="shared" si="136"/>
        <v>1</v>
      </c>
      <c r="Q2916" s="11" t="s">
        <v>8315</v>
      </c>
      <c r="R2916" s="11" t="s">
        <v>8316</v>
      </c>
      <c r="S2916" s="14">
        <f t="shared" si="137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35"/>
        <v>61</v>
      </c>
      <c r="P2917">
        <f t="shared" si="136"/>
        <v>203.67</v>
      </c>
      <c r="Q2917" s="11" t="s">
        <v>8315</v>
      </c>
      <c r="R2917" s="11" t="s">
        <v>8316</v>
      </c>
      <c r="S2917" s="14">
        <f t="shared" si="137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35"/>
        <v>8</v>
      </c>
      <c r="P2918">
        <f t="shared" si="136"/>
        <v>20.71</v>
      </c>
      <c r="Q2918" s="11" t="s">
        <v>8315</v>
      </c>
      <c r="R2918" s="11" t="s">
        <v>8316</v>
      </c>
      <c r="S2918" s="14">
        <f t="shared" si="137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35"/>
        <v>22</v>
      </c>
      <c r="P2919">
        <f t="shared" si="136"/>
        <v>48.56</v>
      </c>
      <c r="Q2919" s="11" t="s">
        <v>8315</v>
      </c>
      <c r="R2919" s="11" t="s">
        <v>8316</v>
      </c>
      <c r="S2919" s="14">
        <f t="shared" si="137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35"/>
        <v>27</v>
      </c>
      <c r="P2920">
        <f t="shared" si="136"/>
        <v>68.099999999999994</v>
      </c>
      <c r="Q2920" s="11" t="s">
        <v>8315</v>
      </c>
      <c r="R2920" s="11" t="s">
        <v>8316</v>
      </c>
      <c r="S2920" s="14">
        <f t="shared" si="137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35"/>
        <v>9</v>
      </c>
      <c r="P2921">
        <f t="shared" si="136"/>
        <v>8.5</v>
      </c>
      <c r="Q2921" s="11" t="s">
        <v>8315</v>
      </c>
      <c r="R2921" s="11" t="s">
        <v>8316</v>
      </c>
      <c r="S2921" s="14">
        <f t="shared" si="137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35"/>
        <v>27</v>
      </c>
      <c r="P2922">
        <f t="shared" si="136"/>
        <v>51.62</v>
      </c>
      <c r="Q2922" s="11" t="s">
        <v>8315</v>
      </c>
      <c r="R2922" s="11" t="s">
        <v>8316</v>
      </c>
      <c r="S2922" s="14">
        <f t="shared" si="137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35"/>
        <v>129</v>
      </c>
      <c r="P2923">
        <f t="shared" si="136"/>
        <v>43</v>
      </c>
      <c r="Q2923" s="11" t="s">
        <v>8315</v>
      </c>
      <c r="R2923" s="11" t="s">
        <v>8357</v>
      </c>
      <c r="S2923" s="14">
        <f t="shared" si="137"/>
        <v>41877.886620370373</v>
      </c>
      <c r="T2923">
        <f>YEAR(S2923)</f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35"/>
        <v>100</v>
      </c>
      <c r="P2924">
        <f t="shared" si="136"/>
        <v>83.33</v>
      </c>
      <c r="Q2924" s="11" t="s">
        <v>8315</v>
      </c>
      <c r="R2924" s="11" t="s">
        <v>8357</v>
      </c>
      <c r="S2924" s="14">
        <f t="shared" si="137"/>
        <v>42097.874155092592</v>
      </c>
      <c r="T2924">
        <f t="shared" ref="T2924:T2942" si="138">YEAR(S2924)</f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35"/>
        <v>100</v>
      </c>
      <c r="P2925">
        <f t="shared" si="136"/>
        <v>30</v>
      </c>
      <c r="Q2925" s="11" t="s">
        <v>8315</v>
      </c>
      <c r="R2925" s="11" t="s">
        <v>8357</v>
      </c>
      <c r="S2925" s="14">
        <f t="shared" si="137"/>
        <v>42013.15253472222</v>
      </c>
      <c r="T2925">
        <f t="shared" si="138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35"/>
        <v>103</v>
      </c>
      <c r="P2926">
        <f t="shared" si="136"/>
        <v>175.51</v>
      </c>
      <c r="Q2926" s="11" t="s">
        <v>8315</v>
      </c>
      <c r="R2926" s="11" t="s">
        <v>8357</v>
      </c>
      <c r="S2926" s="14">
        <f t="shared" si="137"/>
        <v>42103.556828703702</v>
      </c>
      <c r="T2926">
        <f t="shared" si="138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35"/>
        <v>102</v>
      </c>
      <c r="P2927">
        <f t="shared" si="136"/>
        <v>231.66</v>
      </c>
      <c r="Q2927" s="11" t="s">
        <v>8315</v>
      </c>
      <c r="R2927" s="11" t="s">
        <v>8357</v>
      </c>
      <c r="S2927" s="14">
        <f t="shared" si="137"/>
        <v>41863.584120370368</v>
      </c>
      <c r="T2927">
        <f t="shared" si="138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35"/>
        <v>125</v>
      </c>
      <c r="P2928">
        <f t="shared" si="136"/>
        <v>75</v>
      </c>
      <c r="Q2928" s="11" t="s">
        <v>8315</v>
      </c>
      <c r="R2928" s="11" t="s">
        <v>8357</v>
      </c>
      <c r="S2928" s="14">
        <f t="shared" si="137"/>
        <v>42044.765960648147</v>
      </c>
      <c r="T2928">
        <f t="shared" si="138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35"/>
        <v>131</v>
      </c>
      <c r="P2929">
        <f t="shared" si="136"/>
        <v>112.14</v>
      </c>
      <c r="Q2929" s="11" t="s">
        <v>8315</v>
      </c>
      <c r="R2929" s="11" t="s">
        <v>8357</v>
      </c>
      <c r="S2929" s="14">
        <f t="shared" si="137"/>
        <v>41806.669317129628</v>
      </c>
      <c r="T2929">
        <f t="shared" si="138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35"/>
        <v>100</v>
      </c>
      <c r="P2930">
        <f t="shared" si="136"/>
        <v>41.67</v>
      </c>
      <c r="Q2930" s="11" t="s">
        <v>8315</v>
      </c>
      <c r="R2930" s="11" t="s">
        <v>8357</v>
      </c>
      <c r="S2930" s="14">
        <f t="shared" si="137"/>
        <v>42403.998217592598</v>
      </c>
      <c r="T2930">
        <f t="shared" si="138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35"/>
        <v>102</v>
      </c>
      <c r="P2931">
        <f t="shared" si="136"/>
        <v>255.17</v>
      </c>
      <c r="Q2931" s="11" t="s">
        <v>8315</v>
      </c>
      <c r="R2931" s="11" t="s">
        <v>8357</v>
      </c>
      <c r="S2931" s="14">
        <f t="shared" si="137"/>
        <v>41754.564328703702</v>
      </c>
      <c r="T2931">
        <f t="shared" si="138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35"/>
        <v>101</v>
      </c>
      <c r="P2932">
        <f t="shared" si="136"/>
        <v>162.77000000000001</v>
      </c>
      <c r="Q2932" s="11" t="s">
        <v>8315</v>
      </c>
      <c r="R2932" s="11" t="s">
        <v>8357</v>
      </c>
      <c r="S2932" s="14">
        <f t="shared" si="137"/>
        <v>42101.584074074075</v>
      </c>
      <c r="T2932">
        <f t="shared" si="138"/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35"/>
        <v>106</v>
      </c>
      <c r="P2933">
        <f t="shared" si="136"/>
        <v>88.33</v>
      </c>
      <c r="Q2933" s="11" t="s">
        <v>8315</v>
      </c>
      <c r="R2933" s="11" t="s">
        <v>8357</v>
      </c>
      <c r="S2933" s="14">
        <f t="shared" si="137"/>
        <v>41872.291238425925</v>
      </c>
      <c r="T2933">
        <f t="shared" si="138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35"/>
        <v>105</v>
      </c>
      <c r="P2934">
        <f t="shared" si="136"/>
        <v>85.74</v>
      </c>
      <c r="Q2934" s="11" t="s">
        <v>8315</v>
      </c>
      <c r="R2934" s="11" t="s">
        <v>8357</v>
      </c>
      <c r="S2934" s="14">
        <f t="shared" si="137"/>
        <v>42025.164780092593</v>
      </c>
      <c r="T2934">
        <f t="shared" si="138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35"/>
        <v>103</v>
      </c>
      <c r="P2935">
        <f t="shared" si="136"/>
        <v>47.57</v>
      </c>
      <c r="Q2935" s="11" t="s">
        <v>8315</v>
      </c>
      <c r="R2935" s="11" t="s">
        <v>8357</v>
      </c>
      <c r="S2935" s="14">
        <f t="shared" si="137"/>
        <v>42495.956631944442</v>
      </c>
      <c r="T2935">
        <f t="shared" si="138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35"/>
        <v>108</v>
      </c>
      <c r="P2936">
        <f t="shared" si="136"/>
        <v>72.97</v>
      </c>
      <c r="Q2936" s="11" t="s">
        <v>8315</v>
      </c>
      <c r="R2936" s="11" t="s">
        <v>8357</v>
      </c>
      <c r="S2936" s="14">
        <f t="shared" si="137"/>
        <v>41775.636157407411</v>
      </c>
      <c r="T2936">
        <f t="shared" si="138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35"/>
        <v>101</v>
      </c>
      <c r="P2937">
        <f t="shared" si="136"/>
        <v>90.54</v>
      </c>
      <c r="Q2937" s="11" t="s">
        <v>8315</v>
      </c>
      <c r="R2937" s="11" t="s">
        <v>8357</v>
      </c>
      <c r="S2937" s="14">
        <f t="shared" si="137"/>
        <v>42553.583425925928</v>
      </c>
      <c r="T2937">
        <f t="shared" si="138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35"/>
        <v>128</v>
      </c>
      <c r="P2938">
        <f t="shared" si="136"/>
        <v>37.65</v>
      </c>
      <c r="Q2938" s="11" t="s">
        <v>8315</v>
      </c>
      <c r="R2938" s="11" t="s">
        <v>8357</v>
      </c>
      <c r="S2938" s="14">
        <f t="shared" si="137"/>
        <v>41912.650729166664</v>
      </c>
      <c r="T2938">
        <f t="shared" si="138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35"/>
        <v>133</v>
      </c>
      <c r="P2939">
        <f t="shared" si="136"/>
        <v>36.36</v>
      </c>
      <c r="Q2939" s="11" t="s">
        <v>8315</v>
      </c>
      <c r="R2939" s="11" t="s">
        <v>8357</v>
      </c>
      <c r="S2939" s="14">
        <f t="shared" si="137"/>
        <v>41803.457326388889</v>
      </c>
      <c r="T2939">
        <f t="shared" si="138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35"/>
        <v>101</v>
      </c>
      <c r="P2940">
        <f t="shared" si="136"/>
        <v>126.72</v>
      </c>
      <c r="Q2940" s="11" t="s">
        <v>8315</v>
      </c>
      <c r="R2940" s="11" t="s">
        <v>8357</v>
      </c>
      <c r="S2940" s="14">
        <f t="shared" si="137"/>
        <v>42004.703865740739</v>
      </c>
      <c r="T2940">
        <f t="shared" si="138"/>
        <v>2014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35"/>
        <v>103</v>
      </c>
      <c r="P2941">
        <f t="shared" si="136"/>
        <v>329.2</v>
      </c>
      <c r="Q2941" s="11" t="s">
        <v>8315</v>
      </c>
      <c r="R2941" s="11" t="s">
        <v>8357</v>
      </c>
      <c r="S2941" s="14">
        <f t="shared" si="137"/>
        <v>41845.809166666666</v>
      </c>
      <c r="T2941">
        <f t="shared" si="138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35"/>
        <v>107</v>
      </c>
      <c r="P2942">
        <f t="shared" si="136"/>
        <v>81.239999999999995</v>
      </c>
      <c r="Q2942" s="11" t="s">
        <v>8315</v>
      </c>
      <c r="R2942" s="11" t="s">
        <v>8357</v>
      </c>
      <c r="S2942" s="14">
        <f t="shared" si="137"/>
        <v>41982.773356481484</v>
      </c>
      <c r="T2942">
        <f t="shared" si="138"/>
        <v>2014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35"/>
        <v>0</v>
      </c>
      <c r="P2943">
        <f t="shared" si="136"/>
        <v>1</v>
      </c>
      <c r="Q2943" s="11" t="s">
        <v>8315</v>
      </c>
      <c r="R2943" s="11" t="s">
        <v>8355</v>
      </c>
      <c r="S2943" s="14">
        <f t="shared" si="137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35"/>
        <v>20</v>
      </c>
      <c r="P2944">
        <f t="shared" si="136"/>
        <v>202.23</v>
      </c>
      <c r="Q2944" s="11" t="s">
        <v>8315</v>
      </c>
      <c r="R2944" s="11" t="s">
        <v>8355</v>
      </c>
      <c r="S2944" s="14">
        <f t="shared" si="137"/>
        <v>42334.803923611107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35"/>
        <v>0</v>
      </c>
      <c r="P2945" t="e">
        <f t="shared" si="136"/>
        <v>#DIV/0!</v>
      </c>
      <c r="Q2945" s="11" t="s">
        <v>8315</v>
      </c>
      <c r="R2945" s="11" t="s">
        <v>8355</v>
      </c>
      <c r="S2945" s="14">
        <f t="shared" si="137"/>
        <v>42077.129398148143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35"/>
        <v>1</v>
      </c>
      <c r="P2946">
        <f t="shared" si="136"/>
        <v>100</v>
      </c>
      <c r="Q2946" s="11" t="s">
        <v>8315</v>
      </c>
      <c r="R2946" s="11" t="s">
        <v>8355</v>
      </c>
      <c r="S2946" s="14">
        <f t="shared" si="137"/>
        <v>42132.9143287037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39">ROUND(E2947/D2947*100,0)</f>
        <v>0</v>
      </c>
      <c r="P2947" t="e">
        <f t="shared" ref="P2947:P3010" si="140">ROUND(E2947/L2947,2)</f>
        <v>#DIV/0!</v>
      </c>
      <c r="Q2947" s="11" t="s">
        <v>8315</v>
      </c>
      <c r="R2947" s="11" t="s">
        <v>8355</v>
      </c>
      <c r="S2947" s="14">
        <f t="shared" ref="S2947:S3010" si="141">(((J2947/60)/60)/24)+DATE(1970,1,1)</f>
        <v>42118.139583333337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39"/>
        <v>0</v>
      </c>
      <c r="P2948">
        <f t="shared" si="140"/>
        <v>1</v>
      </c>
      <c r="Q2948" s="11" t="s">
        <v>8315</v>
      </c>
      <c r="R2948" s="11" t="s">
        <v>8355</v>
      </c>
      <c r="S2948" s="14">
        <f t="shared" si="141"/>
        <v>42567.531157407408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39"/>
        <v>4</v>
      </c>
      <c r="P2949">
        <f t="shared" si="140"/>
        <v>82.46</v>
      </c>
      <c r="Q2949" s="11" t="s">
        <v>8315</v>
      </c>
      <c r="R2949" s="11" t="s">
        <v>8355</v>
      </c>
      <c r="S2949" s="14">
        <f t="shared" si="141"/>
        <v>42649.562118055561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39"/>
        <v>0</v>
      </c>
      <c r="P2950">
        <f t="shared" si="140"/>
        <v>2.67</v>
      </c>
      <c r="Q2950" s="11" t="s">
        <v>8315</v>
      </c>
      <c r="R2950" s="11" t="s">
        <v>8355</v>
      </c>
      <c r="S2950" s="14">
        <f t="shared" si="141"/>
        <v>42097.649224537032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39"/>
        <v>3</v>
      </c>
      <c r="P2951">
        <f t="shared" si="140"/>
        <v>12.5</v>
      </c>
      <c r="Q2951" s="11" t="s">
        <v>8315</v>
      </c>
      <c r="R2951" s="11" t="s">
        <v>8355</v>
      </c>
      <c r="S2951" s="14">
        <f t="shared" si="141"/>
        <v>42297.823113425926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39"/>
        <v>0</v>
      </c>
      <c r="P2952" t="e">
        <f t="shared" si="140"/>
        <v>#DIV/0!</v>
      </c>
      <c r="Q2952" s="11" t="s">
        <v>8315</v>
      </c>
      <c r="R2952" s="11" t="s">
        <v>8355</v>
      </c>
      <c r="S2952" s="14">
        <f t="shared" si="141"/>
        <v>42362.36518518519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39"/>
        <v>2</v>
      </c>
      <c r="P2953">
        <f t="shared" si="140"/>
        <v>18.899999999999999</v>
      </c>
      <c r="Q2953" s="11" t="s">
        <v>8315</v>
      </c>
      <c r="R2953" s="11" t="s">
        <v>8355</v>
      </c>
      <c r="S2953" s="14">
        <f t="shared" si="141"/>
        <v>41872.802928240737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39"/>
        <v>8</v>
      </c>
      <c r="P2954">
        <f t="shared" si="140"/>
        <v>200.63</v>
      </c>
      <c r="Q2954" s="11" t="s">
        <v>8315</v>
      </c>
      <c r="R2954" s="11" t="s">
        <v>8355</v>
      </c>
      <c r="S2954" s="14">
        <f t="shared" si="141"/>
        <v>42628.690266203703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39"/>
        <v>0</v>
      </c>
      <c r="P2955">
        <f t="shared" si="140"/>
        <v>201.67</v>
      </c>
      <c r="Q2955" s="11" t="s">
        <v>8315</v>
      </c>
      <c r="R2955" s="11" t="s">
        <v>8355</v>
      </c>
      <c r="S2955" s="14">
        <f t="shared" si="141"/>
        <v>42255.791909722218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39"/>
        <v>0</v>
      </c>
      <c r="P2956" t="e">
        <f t="shared" si="140"/>
        <v>#DIV/0!</v>
      </c>
      <c r="Q2956" s="11" t="s">
        <v>8315</v>
      </c>
      <c r="R2956" s="11" t="s">
        <v>8355</v>
      </c>
      <c r="S2956" s="14">
        <f t="shared" si="141"/>
        <v>42790.583368055552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39"/>
        <v>60</v>
      </c>
      <c r="P2957">
        <f t="shared" si="140"/>
        <v>65</v>
      </c>
      <c r="Q2957" s="11" t="s">
        <v>8315</v>
      </c>
      <c r="R2957" s="11" t="s">
        <v>8355</v>
      </c>
      <c r="S2957" s="14">
        <f t="shared" si="141"/>
        <v>42141.741307870368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39"/>
        <v>17</v>
      </c>
      <c r="P2958">
        <f t="shared" si="140"/>
        <v>66.099999999999994</v>
      </c>
      <c r="Q2958" s="11" t="s">
        <v>8315</v>
      </c>
      <c r="R2958" s="11" t="s">
        <v>8355</v>
      </c>
      <c r="S2958" s="14">
        <f t="shared" si="141"/>
        <v>42464.958912037036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39"/>
        <v>2</v>
      </c>
      <c r="P2959">
        <f t="shared" si="140"/>
        <v>93.33</v>
      </c>
      <c r="Q2959" s="11" t="s">
        <v>8315</v>
      </c>
      <c r="R2959" s="11" t="s">
        <v>8355</v>
      </c>
      <c r="S2959" s="14">
        <f t="shared" si="141"/>
        <v>42031.011249999996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39"/>
        <v>0</v>
      </c>
      <c r="P2960" t="e">
        <f t="shared" si="140"/>
        <v>#DIV/0!</v>
      </c>
      <c r="Q2960" s="11" t="s">
        <v>8315</v>
      </c>
      <c r="R2960" s="11" t="s">
        <v>8355</v>
      </c>
      <c r="S2960" s="14">
        <f t="shared" si="141"/>
        <v>42438.779131944444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39"/>
        <v>0</v>
      </c>
      <c r="P2961" t="e">
        <f t="shared" si="140"/>
        <v>#DIV/0!</v>
      </c>
      <c r="Q2961" s="11" t="s">
        <v>8315</v>
      </c>
      <c r="R2961" s="11" t="s">
        <v>8355</v>
      </c>
      <c r="S2961" s="14">
        <f t="shared" si="141"/>
        <v>42498.008391203708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39"/>
        <v>0</v>
      </c>
      <c r="P2962" t="e">
        <f t="shared" si="140"/>
        <v>#DIV/0!</v>
      </c>
      <c r="Q2962" s="11" t="s">
        <v>8315</v>
      </c>
      <c r="R2962" s="11" t="s">
        <v>8355</v>
      </c>
      <c r="S2962" s="14">
        <f t="shared" si="141"/>
        <v>41863.757210648146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39"/>
        <v>110</v>
      </c>
      <c r="P2963">
        <f t="shared" si="140"/>
        <v>50.75</v>
      </c>
      <c r="Q2963" s="11" t="s">
        <v>8315</v>
      </c>
      <c r="R2963" s="11" t="s">
        <v>8316</v>
      </c>
      <c r="S2963" s="14">
        <f t="shared" si="141"/>
        <v>42061.212488425925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39"/>
        <v>122</v>
      </c>
      <c r="P2964">
        <f t="shared" si="140"/>
        <v>60.9</v>
      </c>
      <c r="Q2964" s="11" t="s">
        <v>8315</v>
      </c>
      <c r="R2964" s="11" t="s">
        <v>8316</v>
      </c>
      <c r="S2964" s="14">
        <f t="shared" si="141"/>
        <v>42036.24428240741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39"/>
        <v>107</v>
      </c>
      <c r="P2965">
        <f t="shared" si="140"/>
        <v>109.03</v>
      </c>
      <c r="Q2965" s="11" t="s">
        <v>8315</v>
      </c>
      <c r="R2965" s="11" t="s">
        <v>8316</v>
      </c>
      <c r="S2965" s="14">
        <f t="shared" si="141"/>
        <v>42157.470185185186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39"/>
        <v>101</v>
      </c>
      <c r="P2966">
        <f t="shared" si="140"/>
        <v>25.69</v>
      </c>
      <c r="Q2966" s="11" t="s">
        <v>8315</v>
      </c>
      <c r="R2966" s="11" t="s">
        <v>8316</v>
      </c>
      <c r="S2966" s="14">
        <f t="shared" si="141"/>
        <v>41827.909942129627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39"/>
        <v>109</v>
      </c>
      <c r="P2967">
        <f t="shared" si="140"/>
        <v>41.92</v>
      </c>
      <c r="Q2967" s="11" t="s">
        <v>8315</v>
      </c>
      <c r="R2967" s="11" t="s">
        <v>8316</v>
      </c>
      <c r="S2967" s="14">
        <f t="shared" si="141"/>
        <v>42162.729548611111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39"/>
        <v>114</v>
      </c>
      <c r="P2968">
        <f t="shared" si="140"/>
        <v>88.77</v>
      </c>
      <c r="Q2968" s="11" t="s">
        <v>8315</v>
      </c>
      <c r="R2968" s="11" t="s">
        <v>8316</v>
      </c>
      <c r="S2968" s="14">
        <f t="shared" si="141"/>
        <v>42233.738564814819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39"/>
        <v>114</v>
      </c>
      <c r="P2969">
        <f t="shared" si="140"/>
        <v>80.23</v>
      </c>
      <c r="Q2969" s="11" t="s">
        <v>8315</v>
      </c>
      <c r="R2969" s="11" t="s">
        <v>8316</v>
      </c>
      <c r="S2969" s="14">
        <f t="shared" si="141"/>
        <v>42042.197824074072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39"/>
        <v>106</v>
      </c>
      <c r="P2970">
        <f t="shared" si="140"/>
        <v>78.94</v>
      </c>
      <c r="Q2970" s="11" t="s">
        <v>8315</v>
      </c>
      <c r="R2970" s="11" t="s">
        <v>8316</v>
      </c>
      <c r="S2970" s="14">
        <f t="shared" si="141"/>
        <v>42585.523842592593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39"/>
        <v>163</v>
      </c>
      <c r="P2971">
        <f t="shared" si="140"/>
        <v>95.59</v>
      </c>
      <c r="Q2971" s="11" t="s">
        <v>8315</v>
      </c>
      <c r="R2971" s="11" t="s">
        <v>8316</v>
      </c>
      <c r="S2971" s="14">
        <f t="shared" si="141"/>
        <v>42097.786493055552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39"/>
        <v>106</v>
      </c>
      <c r="P2972">
        <f t="shared" si="140"/>
        <v>69.89</v>
      </c>
      <c r="Q2972" s="11" t="s">
        <v>8315</v>
      </c>
      <c r="R2972" s="11" t="s">
        <v>8316</v>
      </c>
      <c r="S2972" s="14">
        <f t="shared" si="141"/>
        <v>41808.669571759259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39"/>
        <v>100</v>
      </c>
      <c r="P2973">
        <f t="shared" si="140"/>
        <v>74.53</v>
      </c>
      <c r="Q2973" s="11" t="s">
        <v>8315</v>
      </c>
      <c r="R2973" s="11" t="s">
        <v>8316</v>
      </c>
      <c r="S2973" s="14">
        <f t="shared" si="141"/>
        <v>41852.658310185187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39"/>
        <v>105</v>
      </c>
      <c r="P2974">
        <f t="shared" si="140"/>
        <v>123.94</v>
      </c>
      <c r="Q2974" s="11" t="s">
        <v>8315</v>
      </c>
      <c r="R2974" s="11" t="s">
        <v>8316</v>
      </c>
      <c r="S2974" s="14">
        <f t="shared" si="141"/>
        <v>42694.110185185185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39"/>
        <v>175</v>
      </c>
      <c r="P2975">
        <f t="shared" si="140"/>
        <v>264.85000000000002</v>
      </c>
      <c r="Q2975" s="11" t="s">
        <v>8315</v>
      </c>
      <c r="R2975" s="11" t="s">
        <v>8316</v>
      </c>
      <c r="S2975" s="14">
        <f t="shared" si="141"/>
        <v>42341.818379629629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39"/>
        <v>102</v>
      </c>
      <c r="P2976">
        <f t="shared" si="140"/>
        <v>58.62</v>
      </c>
      <c r="Q2976" s="11" t="s">
        <v>8315</v>
      </c>
      <c r="R2976" s="11" t="s">
        <v>8316</v>
      </c>
      <c r="S2976" s="14">
        <f t="shared" si="141"/>
        <v>41880.061006944445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39"/>
        <v>100</v>
      </c>
      <c r="P2977">
        <f t="shared" si="140"/>
        <v>70.88</v>
      </c>
      <c r="Q2977" s="11" t="s">
        <v>8315</v>
      </c>
      <c r="R2977" s="11" t="s">
        <v>8316</v>
      </c>
      <c r="S2977" s="14">
        <f t="shared" si="141"/>
        <v>41941.683865740742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39"/>
        <v>171</v>
      </c>
      <c r="P2978">
        <f t="shared" si="140"/>
        <v>8.57</v>
      </c>
      <c r="Q2978" s="11" t="s">
        <v>8315</v>
      </c>
      <c r="R2978" s="11" t="s">
        <v>8316</v>
      </c>
      <c r="S2978" s="14">
        <f t="shared" si="141"/>
        <v>42425.730671296296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39"/>
        <v>114</v>
      </c>
      <c r="P2979">
        <f t="shared" si="140"/>
        <v>113.57</v>
      </c>
      <c r="Q2979" s="11" t="s">
        <v>8315</v>
      </c>
      <c r="R2979" s="11" t="s">
        <v>8316</v>
      </c>
      <c r="S2979" s="14">
        <f t="shared" si="141"/>
        <v>42026.88118055556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39"/>
        <v>129</v>
      </c>
      <c r="P2980">
        <f t="shared" si="140"/>
        <v>60.69</v>
      </c>
      <c r="Q2980" s="11" t="s">
        <v>8315</v>
      </c>
      <c r="R2980" s="11" t="s">
        <v>8316</v>
      </c>
      <c r="S2980" s="14">
        <f t="shared" si="141"/>
        <v>41922.640590277777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39"/>
        <v>101</v>
      </c>
      <c r="P2981">
        <f t="shared" si="140"/>
        <v>110.22</v>
      </c>
      <c r="Q2981" s="11" t="s">
        <v>8315</v>
      </c>
      <c r="R2981" s="11" t="s">
        <v>8316</v>
      </c>
      <c r="S2981" s="14">
        <f t="shared" si="141"/>
        <v>41993.824340277773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39"/>
        <v>109</v>
      </c>
      <c r="P2982">
        <f t="shared" si="140"/>
        <v>136.46</v>
      </c>
      <c r="Q2982" s="11" t="s">
        <v>8315</v>
      </c>
      <c r="R2982" s="11" t="s">
        <v>8316</v>
      </c>
      <c r="S2982" s="14">
        <f t="shared" si="141"/>
        <v>42219.915856481486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39"/>
        <v>129</v>
      </c>
      <c r="P2983">
        <f t="shared" si="140"/>
        <v>53.16</v>
      </c>
      <c r="Q2983" s="11" t="s">
        <v>8315</v>
      </c>
      <c r="R2983" s="11" t="s">
        <v>8355</v>
      </c>
      <c r="S2983" s="14">
        <f t="shared" si="141"/>
        <v>42225.559675925921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39"/>
        <v>102</v>
      </c>
      <c r="P2984">
        <f t="shared" si="140"/>
        <v>86.49</v>
      </c>
      <c r="Q2984" s="11" t="s">
        <v>8315</v>
      </c>
      <c r="R2984" s="11" t="s">
        <v>8355</v>
      </c>
      <c r="S2984" s="14">
        <f t="shared" si="141"/>
        <v>42381.686840277776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39"/>
        <v>147</v>
      </c>
      <c r="P2985">
        <f t="shared" si="140"/>
        <v>155.24</v>
      </c>
      <c r="Q2985" s="11" t="s">
        <v>8315</v>
      </c>
      <c r="R2985" s="11" t="s">
        <v>8355</v>
      </c>
      <c r="S2985" s="14">
        <f t="shared" si="141"/>
        <v>41894.632361111115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39"/>
        <v>100</v>
      </c>
      <c r="P2986">
        <f t="shared" si="140"/>
        <v>115.08</v>
      </c>
      <c r="Q2986" s="11" t="s">
        <v>8315</v>
      </c>
      <c r="R2986" s="11" t="s">
        <v>8355</v>
      </c>
      <c r="S2986" s="14">
        <f t="shared" si="141"/>
        <v>42576.278715277775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39"/>
        <v>122</v>
      </c>
      <c r="P2987">
        <f t="shared" si="140"/>
        <v>109.59</v>
      </c>
      <c r="Q2987" s="11" t="s">
        <v>8315</v>
      </c>
      <c r="R2987" s="11" t="s">
        <v>8355</v>
      </c>
      <c r="S2987" s="14">
        <f t="shared" si="141"/>
        <v>42654.973703703698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39"/>
        <v>106</v>
      </c>
      <c r="P2988">
        <f t="shared" si="140"/>
        <v>45.21</v>
      </c>
      <c r="Q2988" s="11" t="s">
        <v>8315</v>
      </c>
      <c r="R2988" s="11" t="s">
        <v>8355</v>
      </c>
      <c r="S2988" s="14">
        <f t="shared" si="141"/>
        <v>42431.500069444446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39"/>
        <v>110</v>
      </c>
      <c r="P2989">
        <f t="shared" si="140"/>
        <v>104.15</v>
      </c>
      <c r="Q2989" s="11" t="s">
        <v>8315</v>
      </c>
      <c r="R2989" s="11" t="s">
        <v>8355</v>
      </c>
      <c r="S2989" s="14">
        <f t="shared" si="141"/>
        <v>42627.307303240741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39"/>
        <v>100</v>
      </c>
      <c r="P2990">
        <f t="shared" si="140"/>
        <v>35.71</v>
      </c>
      <c r="Q2990" s="11" t="s">
        <v>8315</v>
      </c>
      <c r="R2990" s="11" t="s">
        <v>8355</v>
      </c>
      <c r="S2990" s="14">
        <f t="shared" si="141"/>
        <v>42511.362048611118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39"/>
        <v>177</v>
      </c>
      <c r="P2991">
        <f t="shared" si="140"/>
        <v>97</v>
      </c>
      <c r="Q2991" s="11" t="s">
        <v>8315</v>
      </c>
      <c r="R2991" s="11" t="s">
        <v>8355</v>
      </c>
      <c r="S2991" s="14">
        <f t="shared" si="141"/>
        <v>42337.02039351852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39"/>
        <v>100</v>
      </c>
      <c r="P2992">
        <f t="shared" si="140"/>
        <v>370.37</v>
      </c>
      <c r="Q2992" s="11" t="s">
        <v>8315</v>
      </c>
      <c r="R2992" s="11" t="s">
        <v>8355</v>
      </c>
      <c r="S2992" s="14">
        <f t="shared" si="141"/>
        <v>42341.57430555555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39"/>
        <v>103</v>
      </c>
      <c r="P2993">
        <f t="shared" si="140"/>
        <v>94.41</v>
      </c>
      <c r="Q2993" s="11" t="s">
        <v>8315</v>
      </c>
      <c r="R2993" s="11" t="s">
        <v>8355</v>
      </c>
      <c r="S2993" s="14">
        <f t="shared" si="141"/>
        <v>42740.837152777778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39"/>
        <v>105</v>
      </c>
      <c r="P2994">
        <f t="shared" si="140"/>
        <v>48.98</v>
      </c>
      <c r="Q2994" s="11" t="s">
        <v>8315</v>
      </c>
      <c r="R2994" s="11" t="s">
        <v>8355</v>
      </c>
      <c r="S2994" s="14">
        <f t="shared" si="141"/>
        <v>42622.767476851848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39"/>
        <v>100</v>
      </c>
      <c r="P2995">
        <f t="shared" si="140"/>
        <v>45.59</v>
      </c>
      <c r="Q2995" s="11" t="s">
        <v>8315</v>
      </c>
      <c r="R2995" s="11" t="s">
        <v>8355</v>
      </c>
      <c r="S2995" s="14">
        <f t="shared" si="141"/>
        <v>42390.838738425926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39"/>
        <v>458</v>
      </c>
      <c r="P2996">
        <f t="shared" si="140"/>
        <v>23.28</v>
      </c>
      <c r="Q2996" s="11" t="s">
        <v>8315</v>
      </c>
      <c r="R2996" s="11" t="s">
        <v>8355</v>
      </c>
      <c r="S2996" s="14">
        <f t="shared" si="141"/>
        <v>41885.478842592594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39"/>
        <v>105</v>
      </c>
      <c r="P2997">
        <f t="shared" si="140"/>
        <v>63.23</v>
      </c>
      <c r="Q2997" s="11" t="s">
        <v>8315</v>
      </c>
      <c r="R2997" s="11" t="s">
        <v>8355</v>
      </c>
      <c r="S2997" s="14">
        <f t="shared" si="141"/>
        <v>42724.665173611109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39"/>
        <v>172</v>
      </c>
      <c r="P2998">
        <f t="shared" si="140"/>
        <v>153.52000000000001</v>
      </c>
      <c r="Q2998" s="11" t="s">
        <v>8315</v>
      </c>
      <c r="R2998" s="11" t="s">
        <v>8355</v>
      </c>
      <c r="S2998" s="14">
        <f t="shared" si="141"/>
        <v>42090.912500000006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39"/>
        <v>104</v>
      </c>
      <c r="P2999">
        <f t="shared" si="140"/>
        <v>90.2</v>
      </c>
      <c r="Q2999" s="11" t="s">
        <v>8315</v>
      </c>
      <c r="R2999" s="11" t="s">
        <v>8355</v>
      </c>
      <c r="S2999" s="14">
        <f t="shared" si="141"/>
        <v>42775.733715277776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39"/>
        <v>103</v>
      </c>
      <c r="P3000">
        <f t="shared" si="140"/>
        <v>118.97</v>
      </c>
      <c r="Q3000" s="11" t="s">
        <v>8315</v>
      </c>
      <c r="R3000" s="11" t="s">
        <v>8355</v>
      </c>
      <c r="S3000" s="14">
        <f t="shared" si="141"/>
        <v>41778.193622685183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39"/>
        <v>119</v>
      </c>
      <c r="P3001">
        <f t="shared" si="140"/>
        <v>80.25</v>
      </c>
      <c r="Q3001" s="11" t="s">
        <v>8315</v>
      </c>
      <c r="R3001" s="11" t="s">
        <v>8355</v>
      </c>
      <c r="S3001" s="14">
        <f t="shared" si="141"/>
        <v>42780.740277777775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39"/>
        <v>100</v>
      </c>
      <c r="P3002">
        <f t="shared" si="140"/>
        <v>62.5</v>
      </c>
      <c r="Q3002" s="11" t="s">
        <v>8315</v>
      </c>
      <c r="R3002" s="11" t="s">
        <v>8355</v>
      </c>
      <c r="S3002" s="14">
        <f t="shared" si="141"/>
        <v>42752.827199074076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39"/>
        <v>319</v>
      </c>
      <c r="P3003">
        <f t="shared" si="140"/>
        <v>131.38</v>
      </c>
      <c r="Q3003" s="11" t="s">
        <v>8315</v>
      </c>
      <c r="R3003" s="11" t="s">
        <v>8355</v>
      </c>
      <c r="S3003" s="14">
        <f t="shared" si="141"/>
        <v>42534.895625000005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39"/>
        <v>109</v>
      </c>
      <c r="P3004">
        <f t="shared" si="140"/>
        <v>73.03</v>
      </c>
      <c r="Q3004" s="11" t="s">
        <v>8315</v>
      </c>
      <c r="R3004" s="11" t="s">
        <v>8355</v>
      </c>
      <c r="S3004" s="14">
        <f t="shared" si="141"/>
        <v>41239.83625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39"/>
        <v>101</v>
      </c>
      <c r="P3005">
        <f t="shared" si="140"/>
        <v>178.53</v>
      </c>
      <c r="Q3005" s="11" t="s">
        <v>8315</v>
      </c>
      <c r="R3005" s="11" t="s">
        <v>8355</v>
      </c>
      <c r="S3005" s="14">
        <f t="shared" si="141"/>
        <v>42398.849259259259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39"/>
        <v>113</v>
      </c>
      <c r="P3006">
        <f t="shared" si="140"/>
        <v>162.91</v>
      </c>
      <c r="Q3006" s="11" t="s">
        <v>8315</v>
      </c>
      <c r="R3006" s="11" t="s">
        <v>8355</v>
      </c>
      <c r="S3006" s="14">
        <f t="shared" si="141"/>
        <v>41928.881064814814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39"/>
        <v>120</v>
      </c>
      <c r="P3007">
        <f t="shared" si="140"/>
        <v>108.24</v>
      </c>
      <c r="Q3007" s="11" t="s">
        <v>8315</v>
      </c>
      <c r="R3007" s="11" t="s">
        <v>8355</v>
      </c>
      <c r="S3007" s="14">
        <f t="shared" si="141"/>
        <v>41888.674826388888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39"/>
        <v>108</v>
      </c>
      <c r="P3008">
        <f t="shared" si="140"/>
        <v>88.87</v>
      </c>
      <c r="Q3008" s="11" t="s">
        <v>8315</v>
      </c>
      <c r="R3008" s="11" t="s">
        <v>8355</v>
      </c>
      <c r="S3008" s="14">
        <f t="shared" si="141"/>
        <v>41957.756840277783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39"/>
        <v>180</v>
      </c>
      <c r="P3009">
        <f t="shared" si="140"/>
        <v>54</v>
      </c>
      <c r="Q3009" s="11" t="s">
        <v>8315</v>
      </c>
      <c r="R3009" s="11" t="s">
        <v>8355</v>
      </c>
      <c r="S3009" s="14">
        <f t="shared" si="141"/>
        <v>42098.216238425928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39"/>
        <v>101</v>
      </c>
      <c r="P3010">
        <f t="shared" si="140"/>
        <v>116.73</v>
      </c>
      <c r="Q3010" s="11" t="s">
        <v>8315</v>
      </c>
      <c r="R3010" s="11" t="s">
        <v>8355</v>
      </c>
      <c r="S3010" s="14">
        <f t="shared" si="141"/>
        <v>42360.212025462963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42">ROUND(E3011/D3011*100,0)</f>
        <v>120</v>
      </c>
      <c r="P3011">
        <f t="shared" ref="P3011:P3074" si="143">ROUND(E3011/L3011,2)</f>
        <v>233.9</v>
      </c>
      <c r="Q3011" s="11" t="s">
        <v>8315</v>
      </c>
      <c r="R3011" s="11" t="s">
        <v>8355</v>
      </c>
      <c r="S3011" s="14">
        <f t="shared" ref="S3011:S3074" si="144">(((J3011/60)/60)/24)+DATE(1970,1,1)</f>
        <v>41939.569907407407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42"/>
        <v>158</v>
      </c>
      <c r="P3012">
        <f t="shared" si="143"/>
        <v>158</v>
      </c>
      <c r="Q3012" s="11" t="s">
        <v>8315</v>
      </c>
      <c r="R3012" s="11" t="s">
        <v>8355</v>
      </c>
      <c r="S3012" s="14">
        <f t="shared" si="144"/>
        <v>41996.832395833335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42"/>
        <v>124</v>
      </c>
      <c r="P3013">
        <f t="shared" si="143"/>
        <v>14.84</v>
      </c>
      <c r="Q3013" s="11" t="s">
        <v>8315</v>
      </c>
      <c r="R3013" s="11" t="s">
        <v>8355</v>
      </c>
      <c r="S3013" s="14">
        <f t="shared" si="144"/>
        <v>42334.468935185185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42"/>
        <v>117</v>
      </c>
      <c r="P3014">
        <f t="shared" si="143"/>
        <v>85.18</v>
      </c>
      <c r="Q3014" s="11" t="s">
        <v>8315</v>
      </c>
      <c r="R3014" s="11" t="s">
        <v>8355</v>
      </c>
      <c r="S3014" s="14">
        <f t="shared" si="144"/>
        <v>42024.702893518523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42"/>
        <v>157</v>
      </c>
      <c r="P3015">
        <f t="shared" si="143"/>
        <v>146.69</v>
      </c>
      <c r="Q3015" s="11" t="s">
        <v>8315</v>
      </c>
      <c r="R3015" s="11" t="s">
        <v>8355</v>
      </c>
      <c r="S3015" s="14">
        <f t="shared" si="144"/>
        <v>42146.836215277777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42"/>
        <v>113</v>
      </c>
      <c r="P3016">
        <f t="shared" si="143"/>
        <v>50.76</v>
      </c>
      <c r="Q3016" s="11" t="s">
        <v>8315</v>
      </c>
      <c r="R3016" s="11" t="s">
        <v>8355</v>
      </c>
      <c r="S3016" s="14">
        <f t="shared" si="144"/>
        <v>41920.123611111114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42"/>
        <v>103</v>
      </c>
      <c r="P3017">
        <f t="shared" si="143"/>
        <v>87.7</v>
      </c>
      <c r="Q3017" s="11" t="s">
        <v>8315</v>
      </c>
      <c r="R3017" s="11" t="s">
        <v>8355</v>
      </c>
      <c r="S3017" s="14">
        <f t="shared" si="144"/>
        <v>41785.72729166667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42"/>
        <v>103</v>
      </c>
      <c r="P3018">
        <f t="shared" si="143"/>
        <v>242.28</v>
      </c>
      <c r="Q3018" s="11" t="s">
        <v>8315</v>
      </c>
      <c r="R3018" s="11" t="s">
        <v>8355</v>
      </c>
      <c r="S3018" s="14">
        <f t="shared" si="144"/>
        <v>41778.548055555555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42"/>
        <v>106</v>
      </c>
      <c r="P3019">
        <f t="shared" si="143"/>
        <v>146.44999999999999</v>
      </c>
      <c r="Q3019" s="11" t="s">
        <v>8315</v>
      </c>
      <c r="R3019" s="11" t="s">
        <v>8355</v>
      </c>
      <c r="S3019" s="14">
        <f t="shared" si="144"/>
        <v>41841.850034722222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42"/>
        <v>101</v>
      </c>
      <c r="P3020">
        <f t="shared" si="143"/>
        <v>103.17</v>
      </c>
      <c r="Q3020" s="11" t="s">
        <v>8315</v>
      </c>
      <c r="R3020" s="11" t="s">
        <v>8355</v>
      </c>
      <c r="S3020" s="14">
        <f t="shared" si="144"/>
        <v>42163.29833333334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42"/>
        <v>121</v>
      </c>
      <c r="P3021">
        <f t="shared" si="143"/>
        <v>80.459999999999994</v>
      </c>
      <c r="Q3021" s="11" t="s">
        <v>8315</v>
      </c>
      <c r="R3021" s="11" t="s">
        <v>8355</v>
      </c>
      <c r="S3021" s="14">
        <f t="shared" si="144"/>
        <v>41758.833564814813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42"/>
        <v>101</v>
      </c>
      <c r="P3022">
        <f t="shared" si="143"/>
        <v>234.67</v>
      </c>
      <c r="Q3022" s="11" t="s">
        <v>8315</v>
      </c>
      <c r="R3022" s="11" t="s">
        <v>8355</v>
      </c>
      <c r="S3022" s="14">
        <f t="shared" si="144"/>
        <v>42170.846446759257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42"/>
        <v>116</v>
      </c>
      <c r="P3023">
        <f t="shared" si="143"/>
        <v>50.69</v>
      </c>
      <c r="Q3023" s="11" t="s">
        <v>8315</v>
      </c>
      <c r="R3023" s="11" t="s">
        <v>8355</v>
      </c>
      <c r="S3023" s="14">
        <f t="shared" si="144"/>
        <v>42660.618854166663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42"/>
        <v>101</v>
      </c>
      <c r="P3024">
        <f t="shared" si="143"/>
        <v>162.71</v>
      </c>
      <c r="Q3024" s="11" t="s">
        <v>8315</v>
      </c>
      <c r="R3024" s="11" t="s">
        <v>8355</v>
      </c>
      <c r="S3024" s="14">
        <f t="shared" si="144"/>
        <v>42564.95380787037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42"/>
        <v>103</v>
      </c>
      <c r="P3025">
        <f t="shared" si="143"/>
        <v>120.17</v>
      </c>
      <c r="Q3025" s="11" t="s">
        <v>8315</v>
      </c>
      <c r="R3025" s="11" t="s">
        <v>8355</v>
      </c>
      <c r="S3025" s="14">
        <f t="shared" si="144"/>
        <v>42121.675763888896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42"/>
        <v>246</v>
      </c>
      <c r="P3026">
        <f t="shared" si="143"/>
        <v>67.7</v>
      </c>
      <c r="Q3026" s="11" t="s">
        <v>8315</v>
      </c>
      <c r="R3026" s="11" t="s">
        <v>8355</v>
      </c>
      <c r="S3026" s="14">
        <f t="shared" si="144"/>
        <v>41158.993923611109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42"/>
        <v>302</v>
      </c>
      <c r="P3027">
        <f t="shared" si="143"/>
        <v>52.1</v>
      </c>
      <c r="Q3027" s="11" t="s">
        <v>8315</v>
      </c>
      <c r="R3027" s="11" t="s">
        <v>8355</v>
      </c>
      <c r="S3027" s="14">
        <f t="shared" si="144"/>
        <v>41761.509409722225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42"/>
        <v>143</v>
      </c>
      <c r="P3028">
        <f t="shared" si="143"/>
        <v>51.6</v>
      </c>
      <c r="Q3028" s="11" t="s">
        <v>8315</v>
      </c>
      <c r="R3028" s="11" t="s">
        <v>8355</v>
      </c>
      <c r="S3028" s="14">
        <f t="shared" si="144"/>
        <v>42783.459398148145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42"/>
        <v>131</v>
      </c>
      <c r="P3029">
        <f t="shared" si="143"/>
        <v>164.3</v>
      </c>
      <c r="Q3029" s="11" t="s">
        <v>8315</v>
      </c>
      <c r="R3029" s="11" t="s">
        <v>8355</v>
      </c>
      <c r="S3029" s="14">
        <f t="shared" si="144"/>
        <v>42053.704293981486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42"/>
        <v>168</v>
      </c>
      <c r="P3030">
        <f t="shared" si="143"/>
        <v>84.86</v>
      </c>
      <c r="Q3030" s="11" t="s">
        <v>8315</v>
      </c>
      <c r="R3030" s="11" t="s">
        <v>8355</v>
      </c>
      <c r="S3030" s="14">
        <f t="shared" si="144"/>
        <v>42567.264178240745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42"/>
        <v>110</v>
      </c>
      <c r="P3031">
        <f t="shared" si="143"/>
        <v>94.55</v>
      </c>
      <c r="Q3031" s="11" t="s">
        <v>8315</v>
      </c>
      <c r="R3031" s="11" t="s">
        <v>8355</v>
      </c>
      <c r="S3031" s="14">
        <f t="shared" si="144"/>
        <v>41932.708877314813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42"/>
        <v>107</v>
      </c>
      <c r="P3032">
        <f t="shared" si="143"/>
        <v>45.54</v>
      </c>
      <c r="Q3032" s="11" t="s">
        <v>8315</v>
      </c>
      <c r="R3032" s="11" t="s">
        <v>8355</v>
      </c>
      <c r="S3032" s="14">
        <f t="shared" si="144"/>
        <v>42233.747349537036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42"/>
        <v>100</v>
      </c>
      <c r="P3033">
        <f t="shared" si="143"/>
        <v>51.72</v>
      </c>
      <c r="Q3033" s="11" t="s">
        <v>8315</v>
      </c>
      <c r="R3033" s="11" t="s">
        <v>8355</v>
      </c>
      <c r="S3033" s="14">
        <f t="shared" si="144"/>
        <v>42597.882488425923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42"/>
        <v>127</v>
      </c>
      <c r="P3034">
        <f t="shared" si="143"/>
        <v>50.88</v>
      </c>
      <c r="Q3034" s="11" t="s">
        <v>8315</v>
      </c>
      <c r="R3034" s="11" t="s">
        <v>8355</v>
      </c>
      <c r="S3034" s="14">
        <f t="shared" si="144"/>
        <v>42228.044664351852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42"/>
        <v>147</v>
      </c>
      <c r="P3035">
        <f t="shared" si="143"/>
        <v>191.13</v>
      </c>
      <c r="Q3035" s="11" t="s">
        <v>8315</v>
      </c>
      <c r="R3035" s="11" t="s">
        <v>8355</v>
      </c>
      <c r="S3035" s="14">
        <f t="shared" si="144"/>
        <v>42570.110243055555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42"/>
        <v>113</v>
      </c>
      <c r="P3036">
        <f t="shared" si="143"/>
        <v>89.31</v>
      </c>
      <c r="Q3036" s="11" t="s">
        <v>8315</v>
      </c>
      <c r="R3036" s="11" t="s">
        <v>8355</v>
      </c>
      <c r="S3036" s="14">
        <f t="shared" si="144"/>
        <v>42644.535358796296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42"/>
        <v>109</v>
      </c>
      <c r="P3037">
        <f t="shared" si="143"/>
        <v>88.59</v>
      </c>
      <c r="Q3037" s="11" t="s">
        <v>8315</v>
      </c>
      <c r="R3037" s="11" t="s">
        <v>8355</v>
      </c>
      <c r="S3037" s="14">
        <f t="shared" si="144"/>
        <v>41368.560289351852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42"/>
        <v>127</v>
      </c>
      <c r="P3038">
        <f t="shared" si="143"/>
        <v>96.3</v>
      </c>
      <c r="Q3038" s="11" t="s">
        <v>8315</v>
      </c>
      <c r="R3038" s="11" t="s">
        <v>8355</v>
      </c>
      <c r="S3038" s="14">
        <f t="shared" si="144"/>
        <v>41466.785231481481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42"/>
        <v>213</v>
      </c>
      <c r="P3039">
        <f t="shared" si="143"/>
        <v>33.31</v>
      </c>
      <c r="Q3039" s="11" t="s">
        <v>8315</v>
      </c>
      <c r="R3039" s="11" t="s">
        <v>8355</v>
      </c>
      <c r="S3039" s="14">
        <f t="shared" si="144"/>
        <v>40378.893206018518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42"/>
        <v>101</v>
      </c>
      <c r="P3040">
        <f t="shared" si="143"/>
        <v>37.22</v>
      </c>
      <c r="Q3040" s="11" t="s">
        <v>8315</v>
      </c>
      <c r="R3040" s="11" t="s">
        <v>8355</v>
      </c>
      <c r="S3040" s="14">
        <f t="shared" si="144"/>
        <v>42373.252280092594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42"/>
        <v>109</v>
      </c>
      <c r="P3041">
        <f t="shared" si="143"/>
        <v>92.13</v>
      </c>
      <c r="Q3041" s="11" t="s">
        <v>8315</v>
      </c>
      <c r="R3041" s="11" t="s">
        <v>8355</v>
      </c>
      <c r="S3041" s="14">
        <f t="shared" si="144"/>
        <v>41610.794421296298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42"/>
        <v>108</v>
      </c>
      <c r="P3042">
        <f t="shared" si="143"/>
        <v>76.790000000000006</v>
      </c>
      <c r="Q3042" s="11" t="s">
        <v>8315</v>
      </c>
      <c r="R3042" s="11" t="s">
        <v>8355</v>
      </c>
      <c r="S3042" s="14">
        <f t="shared" si="144"/>
        <v>42177.791909722218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42"/>
        <v>110</v>
      </c>
      <c r="P3043">
        <f t="shared" si="143"/>
        <v>96.53</v>
      </c>
      <c r="Q3043" s="11" t="s">
        <v>8315</v>
      </c>
      <c r="R3043" s="11" t="s">
        <v>8355</v>
      </c>
      <c r="S3043" s="14">
        <f t="shared" si="144"/>
        <v>42359.868611111116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42"/>
        <v>128</v>
      </c>
      <c r="P3044">
        <f t="shared" si="143"/>
        <v>51.89</v>
      </c>
      <c r="Q3044" s="11" t="s">
        <v>8315</v>
      </c>
      <c r="R3044" s="11" t="s">
        <v>8355</v>
      </c>
      <c r="S3044" s="14">
        <f t="shared" si="144"/>
        <v>42253.688043981485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42"/>
        <v>110</v>
      </c>
      <c r="P3045">
        <f t="shared" si="143"/>
        <v>128.91</v>
      </c>
      <c r="Q3045" s="11" t="s">
        <v>8315</v>
      </c>
      <c r="R3045" s="11" t="s">
        <v>8355</v>
      </c>
      <c r="S3045" s="14">
        <f t="shared" si="144"/>
        <v>42083.070590277777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42"/>
        <v>109</v>
      </c>
      <c r="P3046">
        <f t="shared" si="143"/>
        <v>84.11</v>
      </c>
      <c r="Q3046" s="11" t="s">
        <v>8315</v>
      </c>
      <c r="R3046" s="11" t="s">
        <v>8355</v>
      </c>
      <c r="S3046" s="14">
        <f t="shared" si="144"/>
        <v>42387.7268287037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42"/>
        <v>133</v>
      </c>
      <c r="P3047">
        <f t="shared" si="143"/>
        <v>82.94</v>
      </c>
      <c r="Q3047" s="11" t="s">
        <v>8315</v>
      </c>
      <c r="R3047" s="11" t="s">
        <v>8355</v>
      </c>
      <c r="S3047" s="14">
        <f t="shared" si="144"/>
        <v>41843.155729166669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42"/>
        <v>191</v>
      </c>
      <c r="P3048">
        <f t="shared" si="143"/>
        <v>259.95</v>
      </c>
      <c r="Q3048" s="11" t="s">
        <v>8315</v>
      </c>
      <c r="R3048" s="11" t="s">
        <v>8355</v>
      </c>
      <c r="S3048" s="14">
        <f t="shared" si="144"/>
        <v>41862.803078703706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42"/>
        <v>149</v>
      </c>
      <c r="P3049">
        <f t="shared" si="143"/>
        <v>37.25</v>
      </c>
      <c r="Q3049" s="11" t="s">
        <v>8315</v>
      </c>
      <c r="R3049" s="11" t="s">
        <v>8355</v>
      </c>
      <c r="S3049" s="14">
        <f t="shared" si="144"/>
        <v>42443.989050925928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42"/>
        <v>166</v>
      </c>
      <c r="P3050">
        <f t="shared" si="143"/>
        <v>177.02</v>
      </c>
      <c r="Q3050" s="11" t="s">
        <v>8315</v>
      </c>
      <c r="R3050" s="11" t="s">
        <v>8355</v>
      </c>
      <c r="S3050" s="14">
        <f t="shared" si="144"/>
        <v>41975.901180555549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42"/>
        <v>107</v>
      </c>
      <c r="P3051">
        <f t="shared" si="143"/>
        <v>74.069999999999993</v>
      </c>
      <c r="Q3051" s="11" t="s">
        <v>8315</v>
      </c>
      <c r="R3051" s="11" t="s">
        <v>8355</v>
      </c>
      <c r="S3051" s="14">
        <f t="shared" si="144"/>
        <v>42139.014525462961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42"/>
        <v>106</v>
      </c>
      <c r="P3052">
        <f t="shared" si="143"/>
        <v>70.67</v>
      </c>
      <c r="Q3052" s="11" t="s">
        <v>8315</v>
      </c>
      <c r="R3052" s="11" t="s">
        <v>8355</v>
      </c>
      <c r="S3052" s="14">
        <f t="shared" si="144"/>
        <v>42465.16851851852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42"/>
        <v>24</v>
      </c>
      <c r="P3053">
        <f t="shared" si="143"/>
        <v>23.63</v>
      </c>
      <c r="Q3053" s="11" t="s">
        <v>8315</v>
      </c>
      <c r="R3053" s="11" t="s">
        <v>8355</v>
      </c>
      <c r="S3053" s="14">
        <f t="shared" si="144"/>
        <v>42744.416030092587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42"/>
        <v>0</v>
      </c>
      <c r="P3054">
        <f t="shared" si="143"/>
        <v>37.5</v>
      </c>
      <c r="Q3054" s="11" t="s">
        <v>8315</v>
      </c>
      <c r="R3054" s="11" t="s">
        <v>8355</v>
      </c>
      <c r="S3054" s="14">
        <f t="shared" si="144"/>
        <v>42122.670069444444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42"/>
        <v>0</v>
      </c>
      <c r="P3055">
        <f t="shared" si="143"/>
        <v>13.33</v>
      </c>
      <c r="Q3055" s="11" t="s">
        <v>8315</v>
      </c>
      <c r="R3055" s="11" t="s">
        <v>8355</v>
      </c>
      <c r="S3055" s="14">
        <f t="shared" si="144"/>
        <v>41862.761724537035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42"/>
        <v>0</v>
      </c>
      <c r="P3056" t="e">
        <f t="shared" si="143"/>
        <v>#DIV/0!</v>
      </c>
      <c r="Q3056" s="11" t="s">
        <v>8315</v>
      </c>
      <c r="R3056" s="11" t="s">
        <v>8355</v>
      </c>
      <c r="S3056" s="14">
        <f t="shared" si="144"/>
        <v>42027.832800925928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42"/>
        <v>0</v>
      </c>
      <c r="P3057">
        <f t="shared" si="143"/>
        <v>1</v>
      </c>
      <c r="Q3057" s="11" t="s">
        <v>8315</v>
      </c>
      <c r="R3057" s="11" t="s">
        <v>8355</v>
      </c>
      <c r="S3057" s="14">
        <f t="shared" si="144"/>
        <v>41953.95821759259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42"/>
        <v>0</v>
      </c>
      <c r="P3058" t="e">
        <f t="shared" si="143"/>
        <v>#DIV/0!</v>
      </c>
      <c r="Q3058" s="11" t="s">
        <v>8315</v>
      </c>
      <c r="R3058" s="11" t="s">
        <v>8355</v>
      </c>
      <c r="S3058" s="14">
        <f t="shared" si="144"/>
        <v>41851.636388888888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42"/>
        <v>0</v>
      </c>
      <c r="P3059" t="e">
        <f t="shared" si="143"/>
        <v>#DIV/0!</v>
      </c>
      <c r="Q3059" s="11" t="s">
        <v>8315</v>
      </c>
      <c r="R3059" s="11" t="s">
        <v>8355</v>
      </c>
      <c r="S3059" s="14">
        <f t="shared" si="144"/>
        <v>42433.650590277779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42"/>
        <v>0</v>
      </c>
      <c r="P3060">
        <f t="shared" si="143"/>
        <v>1</v>
      </c>
      <c r="Q3060" s="11" t="s">
        <v>8315</v>
      </c>
      <c r="R3060" s="11" t="s">
        <v>8355</v>
      </c>
      <c r="S3060" s="14">
        <f t="shared" si="144"/>
        <v>42460.374305555553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42"/>
        <v>3</v>
      </c>
      <c r="P3061">
        <f t="shared" si="143"/>
        <v>41</v>
      </c>
      <c r="Q3061" s="11" t="s">
        <v>8315</v>
      </c>
      <c r="R3061" s="11" t="s">
        <v>8355</v>
      </c>
      <c r="S3061" s="14">
        <f t="shared" si="144"/>
        <v>41829.935717592591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42"/>
        <v>0</v>
      </c>
      <c r="P3062">
        <f t="shared" si="143"/>
        <v>55.83</v>
      </c>
      <c r="Q3062" s="11" t="s">
        <v>8315</v>
      </c>
      <c r="R3062" s="11" t="s">
        <v>8355</v>
      </c>
      <c r="S3062" s="14">
        <f t="shared" si="144"/>
        <v>42245.274699074071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42"/>
        <v>0</v>
      </c>
      <c r="P3063" t="e">
        <f t="shared" si="143"/>
        <v>#DIV/0!</v>
      </c>
      <c r="Q3063" s="11" t="s">
        <v>8315</v>
      </c>
      <c r="R3063" s="11" t="s">
        <v>8355</v>
      </c>
      <c r="S3063" s="14">
        <f t="shared" si="144"/>
        <v>41834.784120370372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42"/>
        <v>67</v>
      </c>
      <c r="P3064">
        <f t="shared" si="143"/>
        <v>99.76</v>
      </c>
      <c r="Q3064" s="11" t="s">
        <v>8315</v>
      </c>
      <c r="R3064" s="11" t="s">
        <v>8355</v>
      </c>
      <c r="S3064" s="14">
        <f t="shared" si="144"/>
        <v>42248.535787037035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42"/>
        <v>20</v>
      </c>
      <c r="P3065">
        <f t="shared" si="143"/>
        <v>25.52</v>
      </c>
      <c r="Q3065" s="11" t="s">
        <v>8315</v>
      </c>
      <c r="R3065" s="11" t="s">
        <v>8355</v>
      </c>
      <c r="S3065" s="14">
        <f t="shared" si="144"/>
        <v>42630.922893518517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42"/>
        <v>11</v>
      </c>
      <c r="P3066">
        <f t="shared" si="143"/>
        <v>117.65</v>
      </c>
      <c r="Q3066" s="11" t="s">
        <v>8315</v>
      </c>
      <c r="R3066" s="11" t="s">
        <v>8355</v>
      </c>
      <c r="S3066" s="14">
        <f t="shared" si="144"/>
        <v>42299.130162037036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42"/>
        <v>0</v>
      </c>
      <c r="P3067">
        <f t="shared" si="143"/>
        <v>5</v>
      </c>
      <c r="Q3067" s="11" t="s">
        <v>8315</v>
      </c>
      <c r="R3067" s="11" t="s">
        <v>8355</v>
      </c>
      <c r="S3067" s="14">
        <f t="shared" si="144"/>
        <v>41825.055231481485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42"/>
        <v>12</v>
      </c>
      <c r="P3068">
        <f t="shared" si="143"/>
        <v>2796.67</v>
      </c>
      <c r="Q3068" s="11" t="s">
        <v>8315</v>
      </c>
      <c r="R3068" s="11" t="s">
        <v>8355</v>
      </c>
      <c r="S3068" s="14">
        <f t="shared" si="144"/>
        <v>42531.228437500002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42"/>
        <v>3</v>
      </c>
      <c r="P3069">
        <f t="shared" si="143"/>
        <v>200</v>
      </c>
      <c r="Q3069" s="11" t="s">
        <v>8315</v>
      </c>
      <c r="R3069" s="11" t="s">
        <v>8355</v>
      </c>
      <c r="S3069" s="14">
        <f t="shared" si="144"/>
        <v>42226.938414351855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42"/>
        <v>0</v>
      </c>
      <c r="P3070">
        <f t="shared" si="143"/>
        <v>87.5</v>
      </c>
      <c r="Q3070" s="11" t="s">
        <v>8315</v>
      </c>
      <c r="R3070" s="11" t="s">
        <v>8355</v>
      </c>
      <c r="S3070" s="14">
        <f t="shared" si="144"/>
        <v>42263.691574074073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42"/>
        <v>14</v>
      </c>
      <c r="P3071">
        <f t="shared" si="143"/>
        <v>20.14</v>
      </c>
      <c r="Q3071" s="11" t="s">
        <v>8315</v>
      </c>
      <c r="R3071" s="11" t="s">
        <v>8355</v>
      </c>
      <c r="S3071" s="14">
        <f t="shared" si="144"/>
        <v>41957.833726851852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42"/>
        <v>3</v>
      </c>
      <c r="P3072">
        <f t="shared" si="143"/>
        <v>20.88</v>
      </c>
      <c r="Q3072" s="11" t="s">
        <v>8315</v>
      </c>
      <c r="R3072" s="11" t="s">
        <v>8355</v>
      </c>
      <c r="S3072" s="14">
        <f t="shared" si="144"/>
        <v>42690.733437499999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42"/>
        <v>60</v>
      </c>
      <c r="P3073">
        <f t="shared" si="143"/>
        <v>61.31</v>
      </c>
      <c r="Q3073" s="11" t="s">
        <v>8315</v>
      </c>
      <c r="R3073" s="11" t="s">
        <v>8355</v>
      </c>
      <c r="S3073" s="14">
        <f t="shared" si="144"/>
        <v>42097.732418981483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42"/>
        <v>0</v>
      </c>
      <c r="P3074">
        <f t="shared" si="143"/>
        <v>1</v>
      </c>
      <c r="Q3074" s="11" t="s">
        <v>8315</v>
      </c>
      <c r="R3074" s="11" t="s">
        <v>8355</v>
      </c>
      <c r="S3074" s="14">
        <f t="shared" si="144"/>
        <v>42658.690532407403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45">ROUND(E3075/D3075*100,0)</f>
        <v>0</v>
      </c>
      <c r="P3075">
        <f t="shared" ref="P3075:P3138" si="146">ROUND(E3075/L3075,2)</f>
        <v>92.14</v>
      </c>
      <c r="Q3075" s="11" t="s">
        <v>8315</v>
      </c>
      <c r="R3075" s="11" t="s">
        <v>8355</v>
      </c>
      <c r="S3075" s="14">
        <f t="shared" ref="S3075:S3138" si="147">(((J3075/60)/60)/24)+DATE(1970,1,1)</f>
        <v>42111.684027777781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45"/>
        <v>0</v>
      </c>
      <c r="P3076">
        <f t="shared" si="146"/>
        <v>7.33</v>
      </c>
      <c r="Q3076" s="11" t="s">
        <v>8315</v>
      </c>
      <c r="R3076" s="11" t="s">
        <v>8355</v>
      </c>
      <c r="S3076" s="14">
        <f t="shared" si="147"/>
        <v>42409.571284722217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45"/>
        <v>9</v>
      </c>
      <c r="P3077">
        <f t="shared" si="146"/>
        <v>64.8</v>
      </c>
      <c r="Q3077" s="11" t="s">
        <v>8315</v>
      </c>
      <c r="R3077" s="11" t="s">
        <v>8355</v>
      </c>
      <c r="S3077" s="14">
        <f t="shared" si="147"/>
        <v>42551.102314814809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45"/>
        <v>15</v>
      </c>
      <c r="P3078">
        <f t="shared" si="146"/>
        <v>30.12</v>
      </c>
      <c r="Q3078" s="11" t="s">
        <v>8315</v>
      </c>
      <c r="R3078" s="11" t="s">
        <v>8355</v>
      </c>
      <c r="S3078" s="14">
        <f t="shared" si="147"/>
        <v>42226.651886574073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45"/>
        <v>0</v>
      </c>
      <c r="P3079">
        <f t="shared" si="146"/>
        <v>52.5</v>
      </c>
      <c r="Q3079" s="11" t="s">
        <v>8315</v>
      </c>
      <c r="R3079" s="11" t="s">
        <v>8355</v>
      </c>
      <c r="S3079" s="14">
        <f t="shared" si="147"/>
        <v>42766.956921296296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45"/>
        <v>0</v>
      </c>
      <c r="P3080">
        <f t="shared" si="146"/>
        <v>23.67</v>
      </c>
      <c r="Q3080" s="11" t="s">
        <v>8315</v>
      </c>
      <c r="R3080" s="11" t="s">
        <v>8355</v>
      </c>
      <c r="S3080" s="14">
        <f t="shared" si="147"/>
        <v>42031.138831018514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45"/>
        <v>1</v>
      </c>
      <c r="P3081">
        <f t="shared" si="146"/>
        <v>415.78</v>
      </c>
      <c r="Q3081" s="11" t="s">
        <v>8315</v>
      </c>
      <c r="R3081" s="11" t="s">
        <v>8355</v>
      </c>
      <c r="S3081" s="14">
        <f t="shared" si="147"/>
        <v>42055.713368055556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45"/>
        <v>0</v>
      </c>
      <c r="P3082">
        <f t="shared" si="146"/>
        <v>53.71</v>
      </c>
      <c r="Q3082" s="11" t="s">
        <v>8315</v>
      </c>
      <c r="R3082" s="11" t="s">
        <v>8355</v>
      </c>
      <c r="S3082" s="14">
        <f t="shared" si="147"/>
        <v>41940.028287037036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45"/>
        <v>0</v>
      </c>
      <c r="P3083">
        <f t="shared" si="146"/>
        <v>420.6</v>
      </c>
      <c r="Q3083" s="11" t="s">
        <v>8315</v>
      </c>
      <c r="R3083" s="11" t="s">
        <v>8355</v>
      </c>
      <c r="S3083" s="14">
        <f t="shared" si="147"/>
        <v>42237.181608796294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45"/>
        <v>0</v>
      </c>
      <c r="P3084" t="e">
        <f t="shared" si="146"/>
        <v>#DIV/0!</v>
      </c>
      <c r="Q3084" s="11" t="s">
        <v>8315</v>
      </c>
      <c r="R3084" s="11" t="s">
        <v>8355</v>
      </c>
      <c r="S3084" s="14">
        <f t="shared" si="147"/>
        <v>42293.922986111109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45"/>
        <v>0</v>
      </c>
      <c r="P3085">
        <f t="shared" si="146"/>
        <v>18.670000000000002</v>
      </c>
      <c r="Q3085" s="11" t="s">
        <v>8315</v>
      </c>
      <c r="R3085" s="11" t="s">
        <v>8355</v>
      </c>
      <c r="S3085" s="14">
        <f t="shared" si="147"/>
        <v>41853.563402777778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45"/>
        <v>12</v>
      </c>
      <c r="P3086">
        <f t="shared" si="146"/>
        <v>78.33</v>
      </c>
      <c r="Q3086" s="11" t="s">
        <v>8315</v>
      </c>
      <c r="R3086" s="11" t="s">
        <v>8355</v>
      </c>
      <c r="S3086" s="14">
        <f t="shared" si="147"/>
        <v>42100.723738425921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45"/>
        <v>2</v>
      </c>
      <c r="P3087">
        <f t="shared" si="146"/>
        <v>67.78</v>
      </c>
      <c r="Q3087" s="11" t="s">
        <v>8315</v>
      </c>
      <c r="R3087" s="11" t="s">
        <v>8355</v>
      </c>
      <c r="S3087" s="14">
        <f t="shared" si="147"/>
        <v>42246.883784722217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45"/>
        <v>0</v>
      </c>
      <c r="P3088">
        <f t="shared" si="146"/>
        <v>16.670000000000002</v>
      </c>
      <c r="Q3088" s="11" t="s">
        <v>8315</v>
      </c>
      <c r="R3088" s="11" t="s">
        <v>8355</v>
      </c>
      <c r="S3088" s="14">
        <f t="shared" si="147"/>
        <v>42173.67082175926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45"/>
        <v>1</v>
      </c>
      <c r="P3089">
        <f t="shared" si="146"/>
        <v>62.5</v>
      </c>
      <c r="Q3089" s="11" t="s">
        <v>8315</v>
      </c>
      <c r="R3089" s="11" t="s">
        <v>8355</v>
      </c>
      <c r="S3089" s="14">
        <f t="shared" si="147"/>
        <v>42665.150347222225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45"/>
        <v>0</v>
      </c>
      <c r="P3090">
        <f t="shared" si="146"/>
        <v>42</v>
      </c>
      <c r="Q3090" s="11" t="s">
        <v>8315</v>
      </c>
      <c r="R3090" s="11" t="s">
        <v>8355</v>
      </c>
      <c r="S3090" s="14">
        <f t="shared" si="147"/>
        <v>41981.57230324074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45"/>
        <v>23</v>
      </c>
      <c r="P3091">
        <f t="shared" si="146"/>
        <v>130.09</v>
      </c>
      <c r="Q3091" s="11" t="s">
        <v>8315</v>
      </c>
      <c r="R3091" s="11" t="s">
        <v>8355</v>
      </c>
      <c r="S3091" s="14">
        <f t="shared" si="147"/>
        <v>42528.542627314819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45"/>
        <v>5</v>
      </c>
      <c r="P3092">
        <f t="shared" si="146"/>
        <v>1270.22</v>
      </c>
      <c r="Q3092" s="11" t="s">
        <v>8315</v>
      </c>
      <c r="R3092" s="11" t="s">
        <v>8355</v>
      </c>
      <c r="S3092" s="14">
        <f t="shared" si="147"/>
        <v>42065.818807870368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45"/>
        <v>16</v>
      </c>
      <c r="P3093">
        <f t="shared" si="146"/>
        <v>88.44</v>
      </c>
      <c r="Q3093" s="11" t="s">
        <v>8315</v>
      </c>
      <c r="R3093" s="11" t="s">
        <v>8355</v>
      </c>
      <c r="S3093" s="14">
        <f t="shared" si="147"/>
        <v>42566.948414351849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45"/>
        <v>1</v>
      </c>
      <c r="P3094">
        <f t="shared" si="146"/>
        <v>56.34</v>
      </c>
      <c r="Q3094" s="11" t="s">
        <v>8315</v>
      </c>
      <c r="R3094" s="11" t="s">
        <v>8355</v>
      </c>
      <c r="S3094" s="14">
        <f t="shared" si="147"/>
        <v>42255.619351851856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45"/>
        <v>23</v>
      </c>
      <c r="P3095">
        <f t="shared" si="146"/>
        <v>53.53</v>
      </c>
      <c r="Q3095" s="11" t="s">
        <v>8315</v>
      </c>
      <c r="R3095" s="11" t="s">
        <v>8355</v>
      </c>
      <c r="S3095" s="14">
        <f t="shared" si="147"/>
        <v>41760.909039351849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45"/>
        <v>0</v>
      </c>
      <c r="P3096">
        <f t="shared" si="146"/>
        <v>25</v>
      </c>
      <c r="Q3096" s="11" t="s">
        <v>8315</v>
      </c>
      <c r="R3096" s="11" t="s">
        <v>8355</v>
      </c>
      <c r="S3096" s="14">
        <f t="shared" si="147"/>
        <v>42207.795787037037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45"/>
        <v>0</v>
      </c>
      <c r="P3097">
        <f t="shared" si="146"/>
        <v>50</v>
      </c>
      <c r="Q3097" s="11" t="s">
        <v>8315</v>
      </c>
      <c r="R3097" s="11" t="s">
        <v>8355</v>
      </c>
      <c r="S3097" s="14">
        <f t="shared" si="147"/>
        <v>42523.025231481486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45"/>
        <v>4</v>
      </c>
      <c r="P3098">
        <f t="shared" si="146"/>
        <v>56.79</v>
      </c>
      <c r="Q3098" s="11" t="s">
        <v>8315</v>
      </c>
      <c r="R3098" s="11" t="s">
        <v>8355</v>
      </c>
      <c r="S3098" s="14">
        <f t="shared" si="147"/>
        <v>42114.825532407413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45"/>
        <v>17</v>
      </c>
      <c r="P3099">
        <f t="shared" si="146"/>
        <v>40.83</v>
      </c>
      <c r="Q3099" s="11" t="s">
        <v>8315</v>
      </c>
      <c r="R3099" s="11" t="s">
        <v>8355</v>
      </c>
      <c r="S3099" s="14">
        <f t="shared" si="147"/>
        <v>42629.503483796296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45"/>
        <v>4</v>
      </c>
      <c r="P3100">
        <f t="shared" si="146"/>
        <v>65.11</v>
      </c>
      <c r="Q3100" s="11" t="s">
        <v>8315</v>
      </c>
      <c r="R3100" s="11" t="s">
        <v>8355</v>
      </c>
      <c r="S3100" s="14">
        <f t="shared" si="147"/>
        <v>42359.792233796295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45"/>
        <v>14</v>
      </c>
      <c r="P3101">
        <f t="shared" si="146"/>
        <v>55.6</v>
      </c>
      <c r="Q3101" s="11" t="s">
        <v>8315</v>
      </c>
      <c r="R3101" s="11" t="s">
        <v>8355</v>
      </c>
      <c r="S3101" s="14">
        <f t="shared" si="147"/>
        <v>42382.189710648148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45"/>
        <v>15</v>
      </c>
      <c r="P3102">
        <f t="shared" si="146"/>
        <v>140.54</v>
      </c>
      <c r="Q3102" s="11" t="s">
        <v>8315</v>
      </c>
      <c r="R3102" s="11" t="s">
        <v>8355</v>
      </c>
      <c r="S3102" s="14">
        <f t="shared" si="147"/>
        <v>41902.622395833336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45"/>
        <v>12</v>
      </c>
      <c r="P3103">
        <f t="shared" si="146"/>
        <v>25</v>
      </c>
      <c r="Q3103" s="11" t="s">
        <v>8315</v>
      </c>
      <c r="R3103" s="11" t="s">
        <v>8355</v>
      </c>
      <c r="S3103" s="14">
        <f t="shared" si="147"/>
        <v>42171.383530092593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45"/>
        <v>39</v>
      </c>
      <c r="P3104">
        <f t="shared" si="146"/>
        <v>69.53</v>
      </c>
      <c r="Q3104" s="11" t="s">
        <v>8315</v>
      </c>
      <c r="R3104" s="11" t="s">
        <v>8355</v>
      </c>
      <c r="S3104" s="14">
        <f t="shared" si="147"/>
        <v>42555.340486111112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45"/>
        <v>0</v>
      </c>
      <c r="P3105">
        <f t="shared" si="146"/>
        <v>5.5</v>
      </c>
      <c r="Q3105" s="11" t="s">
        <v>8315</v>
      </c>
      <c r="R3105" s="11" t="s">
        <v>8355</v>
      </c>
      <c r="S3105" s="14">
        <f t="shared" si="147"/>
        <v>42107.156319444446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45"/>
        <v>30</v>
      </c>
      <c r="P3106">
        <f t="shared" si="146"/>
        <v>237</v>
      </c>
      <c r="Q3106" s="11" t="s">
        <v>8315</v>
      </c>
      <c r="R3106" s="11" t="s">
        <v>8355</v>
      </c>
      <c r="S3106" s="14">
        <f t="shared" si="147"/>
        <v>42006.908692129626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45"/>
        <v>42</v>
      </c>
      <c r="P3107">
        <f t="shared" si="146"/>
        <v>79.87</v>
      </c>
      <c r="Q3107" s="11" t="s">
        <v>8315</v>
      </c>
      <c r="R3107" s="11" t="s">
        <v>8355</v>
      </c>
      <c r="S3107" s="14">
        <f t="shared" si="147"/>
        <v>41876.718935185185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45"/>
        <v>4</v>
      </c>
      <c r="P3108">
        <f t="shared" si="146"/>
        <v>10.25</v>
      </c>
      <c r="Q3108" s="11" t="s">
        <v>8315</v>
      </c>
      <c r="R3108" s="11" t="s">
        <v>8355</v>
      </c>
      <c r="S3108" s="14">
        <f t="shared" si="147"/>
        <v>42241.429120370376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45"/>
        <v>20</v>
      </c>
      <c r="P3109">
        <f t="shared" si="146"/>
        <v>272.58999999999997</v>
      </c>
      <c r="Q3109" s="11" t="s">
        <v>8315</v>
      </c>
      <c r="R3109" s="11" t="s">
        <v>8355</v>
      </c>
      <c r="S3109" s="14">
        <f t="shared" si="147"/>
        <v>42128.814247685179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45"/>
        <v>0</v>
      </c>
      <c r="P3110">
        <f t="shared" si="146"/>
        <v>13</v>
      </c>
      <c r="Q3110" s="11" t="s">
        <v>8315</v>
      </c>
      <c r="R3110" s="11" t="s">
        <v>8355</v>
      </c>
      <c r="S3110" s="14">
        <f t="shared" si="147"/>
        <v>42062.680486111116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45"/>
        <v>25</v>
      </c>
      <c r="P3111">
        <f t="shared" si="146"/>
        <v>58.18</v>
      </c>
      <c r="Q3111" s="11" t="s">
        <v>8315</v>
      </c>
      <c r="R3111" s="11" t="s">
        <v>8355</v>
      </c>
      <c r="S3111" s="14">
        <f t="shared" si="147"/>
        <v>41844.125115740739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45"/>
        <v>0</v>
      </c>
      <c r="P3112">
        <f t="shared" si="146"/>
        <v>10</v>
      </c>
      <c r="Q3112" s="11" t="s">
        <v>8315</v>
      </c>
      <c r="R3112" s="11" t="s">
        <v>8355</v>
      </c>
      <c r="S3112" s="14">
        <f t="shared" si="147"/>
        <v>42745.031469907408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45"/>
        <v>27</v>
      </c>
      <c r="P3113">
        <f t="shared" si="146"/>
        <v>70.11</v>
      </c>
      <c r="Q3113" s="11" t="s">
        <v>8315</v>
      </c>
      <c r="R3113" s="11" t="s">
        <v>8355</v>
      </c>
      <c r="S3113" s="14">
        <f t="shared" si="147"/>
        <v>41885.595138888886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45"/>
        <v>5</v>
      </c>
      <c r="P3114">
        <f t="shared" si="146"/>
        <v>57.89</v>
      </c>
      <c r="Q3114" s="11" t="s">
        <v>8315</v>
      </c>
      <c r="R3114" s="11" t="s">
        <v>8355</v>
      </c>
      <c r="S3114" s="14">
        <f t="shared" si="147"/>
        <v>42615.121921296297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45"/>
        <v>4</v>
      </c>
      <c r="P3115">
        <f t="shared" si="146"/>
        <v>125.27</v>
      </c>
      <c r="Q3115" s="11" t="s">
        <v>8315</v>
      </c>
      <c r="R3115" s="11" t="s">
        <v>8355</v>
      </c>
      <c r="S3115" s="14">
        <f t="shared" si="147"/>
        <v>42081.731273148151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45"/>
        <v>0</v>
      </c>
      <c r="P3116" t="e">
        <f t="shared" si="146"/>
        <v>#DIV/0!</v>
      </c>
      <c r="Q3116" s="11" t="s">
        <v>8315</v>
      </c>
      <c r="R3116" s="11" t="s">
        <v>8355</v>
      </c>
      <c r="S3116" s="14">
        <f t="shared" si="147"/>
        <v>41843.632523148146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45"/>
        <v>3</v>
      </c>
      <c r="P3117">
        <f t="shared" si="146"/>
        <v>300</v>
      </c>
      <c r="Q3117" s="11" t="s">
        <v>8315</v>
      </c>
      <c r="R3117" s="11" t="s">
        <v>8355</v>
      </c>
      <c r="S3117" s="14">
        <f t="shared" si="147"/>
        <v>42496.447071759263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45"/>
        <v>57</v>
      </c>
      <c r="P3118">
        <f t="shared" si="146"/>
        <v>43</v>
      </c>
      <c r="Q3118" s="11" t="s">
        <v>8315</v>
      </c>
      <c r="R3118" s="11" t="s">
        <v>8355</v>
      </c>
      <c r="S3118" s="14">
        <f t="shared" si="147"/>
        <v>42081.515335648146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45"/>
        <v>0</v>
      </c>
      <c r="P3119">
        <f t="shared" si="146"/>
        <v>1</v>
      </c>
      <c r="Q3119" s="11" t="s">
        <v>8315</v>
      </c>
      <c r="R3119" s="11" t="s">
        <v>8355</v>
      </c>
      <c r="S3119" s="14">
        <f t="shared" si="147"/>
        <v>42509.374537037031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45"/>
        <v>0</v>
      </c>
      <c r="P3120">
        <f t="shared" si="146"/>
        <v>775</v>
      </c>
      <c r="Q3120" s="11" t="s">
        <v>8315</v>
      </c>
      <c r="R3120" s="11" t="s">
        <v>8355</v>
      </c>
      <c r="S3120" s="14">
        <f t="shared" si="147"/>
        <v>42534.649571759262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45"/>
        <v>0</v>
      </c>
      <c r="P3121">
        <f t="shared" si="146"/>
        <v>5</v>
      </c>
      <c r="Q3121" s="11" t="s">
        <v>8315</v>
      </c>
      <c r="R3121" s="11" t="s">
        <v>8355</v>
      </c>
      <c r="S3121" s="14">
        <f t="shared" si="147"/>
        <v>42060.04550925926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45"/>
        <v>0</v>
      </c>
      <c r="P3122">
        <f t="shared" si="146"/>
        <v>12.8</v>
      </c>
      <c r="Q3122" s="11" t="s">
        <v>8315</v>
      </c>
      <c r="R3122" s="11" t="s">
        <v>8355</v>
      </c>
      <c r="S3122" s="14">
        <f t="shared" si="147"/>
        <v>42435.942083333335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45"/>
        <v>1</v>
      </c>
      <c r="P3123">
        <f t="shared" si="146"/>
        <v>10</v>
      </c>
      <c r="Q3123" s="11" t="s">
        <v>8315</v>
      </c>
      <c r="R3123" s="11" t="s">
        <v>8355</v>
      </c>
      <c r="S3123" s="14">
        <f t="shared" si="147"/>
        <v>41848.679803240739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45"/>
        <v>58</v>
      </c>
      <c r="P3124">
        <f t="shared" si="146"/>
        <v>58</v>
      </c>
      <c r="Q3124" s="11" t="s">
        <v>8315</v>
      </c>
      <c r="R3124" s="11" t="s">
        <v>8355</v>
      </c>
      <c r="S3124" s="14">
        <f t="shared" si="147"/>
        <v>42678.932083333333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45"/>
        <v>68</v>
      </c>
      <c r="P3125">
        <f t="shared" si="146"/>
        <v>244.8</v>
      </c>
      <c r="Q3125" s="11" t="s">
        <v>8315</v>
      </c>
      <c r="R3125" s="11" t="s">
        <v>8355</v>
      </c>
      <c r="S3125" s="14">
        <f t="shared" si="147"/>
        <v>42530.993032407408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45"/>
        <v>0</v>
      </c>
      <c r="P3126">
        <f t="shared" si="146"/>
        <v>6.5</v>
      </c>
      <c r="Q3126" s="11" t="s">
        <v>8315</v>
      </c>
      <c r="R3126" s="11" t="s">
        <v>8355</v>
      </c>
      <c r="S3126" s="14">
        <f t="shared" si="147"/>
        <v>41977.780104166668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45"/>
        <v>0</v>
      </c>
      <c r="P3127" t="e">
        <f t="shared" si="146"/>
        <v>#DIV/0!</v>
      </c>
      <c r="Q3127" s="11" t="s">
        <v>8315</v>
      </c>
      <c r="R3127" s="11" t="s">
        <v>8355</v>
      </c>
      <c r="S3127" s="14">
        <f t="shared" si="147"/>
        <v>42346.20685185185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45"/>
        <v>4</v>
      </c>
      <c r="P3128">
        <f t="shared" si="146"/>
        <v>61.18</v>
      </c>
      <c r="Q3128" s="11" t="s">
        <v>8315</v>
      </c>
      <c r="R3128" s="11" t="s">
        <v>8355</v>
      </c>
      <c r="S3128" s="14">
        <f t="shared" si="147"/>
        <v>42427.01807870371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45"/>
        <v>0</v>
      </c>
      <c r="P3129" t="e">
        <f t="shared" si="146"/>
        <v>#DIV/0!</v>
      </c>
      <c r="Q3129" s="11" t="s">
        <v>8315</v>
      </c>
      <c r="R3129" s="11" t="s">
        <v>8355</v>
      </c>
      <c r="S3129" s="14">
        <f t="shared" si="147"/>
        <v>42034.856817129628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45"/>
        <v>109</v>
      </c>
      <c r="P3130">
        <f t="shared" si="146"/>
        <v>139.24</v>
      </c>
      <c r="Q3130" s="11" t="s">
        <v>8315</v>
      </c>
      <c r="R3130" s="11" t="s">
        <v>8316</v>
      </c>
      <c r="S3130" s="14">
        <f t="shared" si="147"/>
        <v>42780.825706018513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45"/>
        <v>1</v>
      </c>
      <c r="P3131">
        <f t="shared" si="146"/>
        <v>10</v>
      </c>
      <c r="Q3131" s="11" t="s">
        <v>8315</v>
      </c>
      <c r="R3131" s="11" t="s">
        <v>8316</v>
      </c>
      <c r="S3131" s="14">
        <f t="shared" si="147"/>
        <v>42803.842812499999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45"/>
        <v>4</v>
      </c>
      <c r="P3132">
        <f t="shared" si="146"/>
        <v>93.75</v>
      </c>
      <c r="Q3132" s="11" t="s">
        <v>8315</v>
      </c>
      <c r="R3132" s="11" t="s">
        <v>8316</v>
      </c>
      <c r="S3132" s="14">
        <f t="shared" si="147"/>
        <v>42808.640231481477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45"/>
        <v>16</v>
      </c>
      <c r="P3133">
        <f t="shared" si="146"/>
        <v>53.75</v>
      </c>
      <c r="Q3133" s="11" t="s">
        <v>8315</v>
      </c>
      <c r="R3133" s="11" t="s">
        <v>8316</v>
      </c>
      <c r="S3133" s="14">
        <f t="shared" si="147"/>
        <v>42803.579224537039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45"/>
        <v>0</v>
      </c>
      <c r="P3134">
        <f t="shared" si="146"/>
        <v>10</v>
      </c>
      <c r="Q3134" s="11" t="s">
        <v>8315</v>
      </c>
      <c r="R3134" s="11" t="s">
        <v>8316</v>
      </c>
      <c r="S3134" s="14">
        <f t="shared" si="147"/>
        <v>42786.350231481483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45"/>
        <v>108</v>
      </c>
      <c r="P3135">
        <f t="shared" si="146"/>
        <v>33.75</v>
      </c>
      <c r="Q3135" s="11" t="s">
        <v>8315</v>
      </c>
      <c r="R3135" s="11" t="s">
        <v>8316</v>
      </c>
      <c r="S3135" s="14">
        <f t="shared" si="147"/>
        <v>42788.565208333333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45"/>
        <v>23</v>
      </c>
      <c r="P3136">
        <f t="shared" si="146"/>
        <v>18.75</v>
      </c>
      <c r="Q3136" s="11" t="s">
        <v>8315</v>
      </c>
      <c r="R3136" s="11" t="s">
        <v>8316</v>
      </c>
      <c r="S3136" s="14">
        <f t="shared" si="147"/>
        <v>42800.720127314817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45"/>
        <v>21</v>
      </c>
      <c r="P3137">
        <f t="shared" si="146"/>
        <v>23.14</v>
      </c>
      <c r="Q3137" s="11" t="s">
        <v>8315</v>
      </c>
      <c r="R3137" s="11" t="s">
        <v>8316</v>
      </c>
      <c r="S3137" s="14">
        <f t="shared" si="147"/>
        <v>42807.151863425926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45"/>
        <v>128</v>
      </c>
      <c r="P3138">
        <f t="shared" si="146"/>
        <v>29.05</v>
      </c>
      <c r="Q3138" s="11" t="s">
        <v>8315</v>
      </c>
      <c r="R3138" s="11" t="s">
        <v>8316</v>
      </c>
      <c r="S3138" s="14">
        <f t="shared" si="147"/>
        <v>42789.462430555555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48">ROUND(E3139/D3139*100,0)</f>
        <v>3</v>
      </c>
      <c r="P3139">
        <f t="shared" ref="P3139:P3202" si="149">ROUND(E3139/L3139,2)</f>
        <v>50</v>
      </c>
      <c r="Q3139" s="11" t="s">
        <v>8315</v>
      </c>
      <c r="R3139" s="11" t="s">
        <v>8316</v>
      </c>
      <c r="S3139" s="14">
        <f t="shared" ref="S3139:S3202" si="150">(((J3139/60)/60)/24)+DATE(1970,1,1)</f>
        <v>42807.885057870371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48"/>
        <v>0</v>
      </c>
      <c r="P3140" t="e">
        <f t="shared" si="149"/>
        <v>#DIV/0!</v>
      </c>
      <c r="Q3140" s="11" t="s">
        <v>8315</v>
      </c>
      <c r="R3140" s="11" t="s">
        <v>8316</v>
      </c>
      <c r="S3140" s="14">
        <f t="shared" si="150"/>
        <v>42809.645914351851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48"/>
        <v>5</v>
      </c>
      <c r="P3141">
        <f t="shared" si="149"/>
        <v>450</v>
      </c>
      <c r="Q3141" s="11" t="s">
        <v>8315</v>
      </c>
      <c r="R3141" s="11" t="s">
        <v>8316</v>
      </c>
      <c r="S3141" s="14">
        <f t="shared" si="150"/>
        <v>42785.270370370374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48"/>
        <v>1</v>
      </c>
      <c r="P3142">
        <f t="shared" si="149"/>
        <v>24</v>
      </c>
      <c r="Q3142" s="11" t="s">
        <v>8315</v>
      </c>
      <c r="R3142" s="11" t="s">
        <v>8316</v>
      </c>
      <c r="S3142" s="14">
        <f t="shared" si="150"/>
        <v>42802.718784722223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48"/>
        <v>52</v>
      </c>
      <c r="P3143">
        <f t="shared" si="149"/>
        <v>32.25</v>
      </c>
      <c r="Q3143" s="11" t="s">
        <v>8315</v>
      </c>
      <c r="R3143" s="11" t="s">
        <v>8316</v>
      </c>
      <c r="S3143" s="14">
        <f t="shared" si="150"/>
        <v>42800.753333333334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48"/>
        <v>2</v>
      </c>
      <c r="P3144">
        <f t="shared" si="149"/>
        <v>15</v>
      </c>
      <c r="Q3144" s="11" t="s">
        <v>8315</v>
      </c>
      <c r="R3144" s="11" t="s">
        <v>8316</v>
      </c>
      <c r="S3144" s="14">
        <f t="shared" si="150"/>
        <v>42783.513182870374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48"/>
        <v>0</v>
      </c>
      <c r="P3145" t="e">
        <f t="shared" si="149"/>
        <v>#DIV/0!</v>
      </c>
      <c r="Q3145" s="11" t="s">
        <v>8315</v>
      </c>
      <c r="R3145" s="11" t="s">
        <v>8316</v>
      </c>
      <c r="S3145" s="14">
        <f t="shared" si="150"/>
        <v>42808.358287037037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48"/>
        <v>75</v>
      </c>
      <c r="P3146">
        <f t="shared" si="149"/>
        <v>251.33</v>
      </c>
      <c r="Q3146" s="11" t="s">
        <v>8315</v>
      </c>
      <c r="R3146" s="11" t="s">
        <v>8316</v>
      </c>
      <c r="S3146" s="14">
        <f t="shared" si="150"/>
        <v>42796.538275462968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48"/>
        <v>0</v>
      </c>
      <c r="P3147" t="e">
        <f t="shared" si="149"/>
        <v>#DIV/0!</v>
      </c>
      <c r="Q3147" s="11" t="s">
        <v>8315</v>
      </c>
      <c r="R3147" s="11" t="s">
        <v>8316</v>
      </c>
      <c r="S3147" s="14">
        <f t="shared" si="150"/>
        <v>42762.040902777779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48"/>
        <v>11</v>
      </c>
      <c r="P3148">
        <f t="shared" si="149"/>
        <v>437.5</v>
      </c>
      <c r="Q3148" s="11" t="s">
        <v>8315</v>
      </c>
      <c r="R3148" s="11" t="s">
        <v>8316</v>
      </c>
      <c r="S3148" s="14">
        <f t="shared" si="150"/>
        <v>42796.682476851856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48"/>
        <v>118</v>
      </c>
      <c r="P3149">
        <f t="shared" si="149"/>
        <v>110.35</v>
      </c>
      <c r="Q3149" s="11" t="s">
        <v>8315</v>
      </c>
      <c r="R3149" s="11" t="s">
        <v>8316</v>
      </c>
      <c r="S3149" s="14">
        <f t="shared" si="150"/>
        <v>41909.969386574077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48"/>
        <v>131</v>
      </c>
      <c r="P3150">
        <f t="shared" si="149"/>
        <v>41.42</v>
      </c>
      <c r="Q3150" s="11" t="s">
        <v>8315</v>
      </c>
      <c r="R3150" s="11" t="s">
        <v>8316</v>
      </c>
      <c r="S3150" s="14">
        <f t="shared" si="150"/>
        <v>41891.665324074071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48"/>
        <v>104</v>
      </c>
      <c r="P3151">
        <f t="shared" si="149"/>
        <v>52</v>
      </c>
      <c r="Q3151" s="11" t="s">
        <v>8315</v>
      </c>
      <c r="R3151" s="11" t="s">
        <v>8316</v>
      </c>
      <c r="S3151" s="14">
        <f t="shared" si="150"/>
        <v>41226.017361111109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48"/>
        <v>101</v>
      </c>
      <c r="P3152">
        <f t="shared" si="149"/>
        <v>33.99</v>
      </c>
      <c r="Q3152" s="11" t="s">
        <v>8315</v>
      </c>
      <c r="R3152" s="11" t="s">
        <v>8316</v>
      </c>
      <c r="S3152" s="14">
        <f t="shared" si="150"/>
        <v>40478.263923611114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48"/>
        <v>100</v>
      </c>
      <c r="P3153">
        <f t="shared" si="149"/>
        <v>103.35</v>
      </c>
      <c r="Q3153" s="11" t="s">
        <v>8315</v>
      </c>
      <c r="R3153" s="11" t="s">
        <v>8316</v>
      </c>
      <c r="S3153" s="14">
        <f t="shared" si="150"/>
        <v>41862.83997685185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48"/>
        <v>106</v>
      </c>
      <c r="P3154">
        <f t="shared" si="149"/>
        <v>34.79</v>
      </c>
      <c r="Q3154" s="11" t="s">
        <v>8315</v>
      </c>
      <c r="R3154" s="11" t="s">
        <v>8316</v>
      </c>
      <c r="S3154" s="14">
        <f t="shared" si="150"/>
        <v>41550.867673611108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48"/>
        <v>336</v>
      </c>
      <c r="P3155">
        <f t="shared" si="149"/>
        <v>41.77</v>
      </c>
      <c r="Q3155" s="11" t="s">
        <v>8315</v>
      </c>
      <c r="R3155" s="11" t="s">
        <v>8316</v>
      </c>
      <c r="S3155" s="14">
        <f t="shared" si="150"/>
        <v>40633.154363425929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48"/>
        <v>113</v>
      </c>
      <c r="P3156">
        <f t="shared" si="149"/>
        <v>64.27</v>
      </c>
      <c r="Q3156" s="11" t="s">
        <v>8315</v>
      </c>
      <c r="R3156" s="11" t="s">
        <v>8316</v>
      </c>
      <c r="S3156" s="14">
        <f t="shared" si="150"/>
        <v>40970.875671296293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48"/>
        <v>189</v>
      </c>
      <c r="P3157">
        <f t="shared" si="149"/>
        <v>31.21</v>
      </c>
      <c r="Q3157" s="11" t="s">
        <v>8315</v>
      </c>
      <c r="R3157" s="11" t="s">
        <v>8316</v>
      </c>
      <c r="S3157" s="14">
        <f t="shared" si="150"/>
        <v>41233.499131944445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48"/>
        <v>102</v>
      </c>
      <c r="P3158">
        <f t="shared" si="149"/>
        <v>62.92</v>
      </c>
      <c r="Q3158" s="11" t="s">
        <v>8315</v>
      </c>
      <c r="R3158" s="11" t="s">
        <v>8316</v>
      </c>
      <c r="S3158" s="14">
        <f t="shared" si="150"/>
        <v>41026.953055555554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48"/>
        <v>101</v>
      </c>
      <c r="P3159">
        <f t="shared" si="149"/>
        <v>98.54</v>
      </c>
      <c r="Q3159" s="11" t="s">
        <v>8315</v>
      </c>
      <c r="R3159" s="11" t="s">
        <v>8316</v>
      </c>
      <c r="S3159" s="14">
        <f t="shared" si="150"/>
        <v>41829.788252314815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48"/>
        <v>114</v>
      </c>
      <c r="P3160">
        <f t="shared" si="149"/>
        <v>82.61</v>
      </c>
      <c r="Q3160" s="11" t="s">
        <v>8315</v>
      </c>
      <c r="R3160" s="11" t="s">
        <v>8316</v>
      </c>
      <c r="S3160" s="14">
        <f t="shared" si="150"/>
        <v>41447.839722222219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48"/>
        <v>133</v>
      </c>
      <c r="P3161">
        <f t="shared" si="149"/>
        <v>38.5</v>
      </c>
      <c r="Q3161" s="11" t="s">
        <v>8315</v>
      </c>
      <c r="R3161" s="11" t="s">
        <v>8316</v>
      </c>
      <c r="S3161" s="14">
        <f t="shared" si="150"/>
        <v>40884.066678240742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48"/>
        <v>102</v>
      </c>
      <c r="P3162">
        <f t="shared" si="149"/>
        <v>80.16</v>
      </c>
      <c r="Q3162" s="11" t="s">
        <v>8315</v>
      </c>
      <c r="R3162" s="11" t="s">
        <v>8316</v>
      </c>
      <c r="S3162" s="14">
        <f t="shared" si="150"/>
        <v>41841.26489583333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48"/>
        <v>105</v>
      </c>
      <c r="P3163">
        <f t="shared" si="149"/>
        <v>28.41</v>
      </c>
      <c r="Q3163" s="11" t="s">
        <v>8315</v>
      </c>
      <c r="R3163" s="11" t="s">
        <v>8316</v>
      </c>
      <c r="S3163" s="14">
        <f t="shared" si="150"/>
        <v>41897.536134259259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48"/>
        <v>127</v>
      </c>
      <c r="P3164">
        <f t="shared" si="149"/>
        <v>80.73</v>
      </c>
      <c r="Q3164" s="11" t="s">
        <v>8315</v>
      </c>
      <c r="R3164" s="11" t="s">
        <v>8316</v>
      </c>
      <c r="S3164" s="14">
        <f t="shared" si="150"/>
        <v>41799.685902777775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48"/>
        <v>111</v>
      </c>
      <c r="P3165">
        <f t="shared" si="149"/>
        <v>200.69</v>
      </c>
      <c r="Q3165" s="11" t="s">
        <v>8315</v>
      </c>
      <c r="R3165" s="11" t="s">
        <v>8316</v>
      </c>
      <c r="S3165" s="14">
        <f t="shared" si="150"/>
        <v>41775.753761574073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48"/>
        <v>107</v>
      </c>
      <c r="P3166">
        <f t="shared" si="149"/>
        <v>37.590000000000003</v>
      </c>
      <c r="Q3166" s="11" t="s">
        <v>8315</v>
      </c>
      <c r="R3166" s="11" t="s">
        <v>8316</v>
      </c>
      <c r="S3166" s="14">
        <f t="shared" si="150"/>
        <v>41766.80572916667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48"/>
        <v>163</v>
      </c>
      <c r="P3167">
        <f t="shared" si="149"/>
        <v>58.1</v>
      </c>
      <c r="Q3167" s="11" t="s">
        <v>8315</v>
      </c>
      <c r="R3167" s="11" t="s">
        <v>8316</v>
      </c>
      <c r="S3167" s="14">
        <f t="shared" si="150"/>
        <v>40644.159259259257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48"/>
        <v>160</v>
      </c>
      <c r="P3168">
        <f t="shared" si="149"/>
        <v>60.3</v>
      </c>
      <c r="Q3168" s="11" t="s">
        <v>8315</v>
      </c>
      <c r="R3168" s="11" t="s">
        <v>8316</v>
      </c>
      <c r="S3168" s="14">
        <f t="shared" si="150"/>
        <v>41940.69158564815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48"/>
        <v>116</v>
      </c>
      <c r="P3169">
        <f t="shared" si="149"/>
        <v>63.36</v>
      </c>
      <c r="Q3169" s="11" t="s">
        <v>8315</v>
      </c>
      <c r="R3169" s="11" t="s">
        <v>8316</v>
      </c>
      <c r="S3169" s="14">
        <f t="shared" si="150"/>
        <v>41839.175706018519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48"/>
        <v>124</v>
      </c>
      <c r="P3170">
        <f t="shared" si="149"/>
        <v>50.9</v>
      </c>
      <c r="Q3170" s="11" t="s">
        <v>8315</v>
      </c>
      <c r="R3170" s="11" t="s">
        <v>8316</v>
      </c>
      <c r="S3170" s="14">
        <f t="shared" si="150"/>
        <v>41772.105937500004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48"/>
        <v>103</v>
      </c>
      <c r="P3171">
        <f t="shared" si="149"/>
        <v>100.5</v>
      </c>
      <c r="Q3171" s="11" t="s">
        <v>8315</v>
      </c>
      <c r="R3171" s="11" t="s">
        <v>8316</v>
      </c>
      <c r="S3171" s="14">
        <f t="shared" si="150"/>
        <v>41591.737974537034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48"/>
        <v>112</v>
      </c>
      <c r="P3172">
        <f t="shared" si="149"/>
        <v>31.62</v>
      </c>
      <c r="Q3172" s="11" t="s">
        <v>8315</v>
      </c>
      <c r="R3172" s="11" t="s">
        <v>8316</v>
      </c>
      <c r="S3172" s="14">
        <f t="shared" si="150"/>
        <v>41789.080370370371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48"/>
        <v>109</v>
      </c>
      <c r="P3173">
        <f t="shared" si="149"/>
        <v>65.099999999999994</v>
      </c>
      <c r="Q3173" s="11" t="s">
        <v>8315</v>
      </c>
      <c r="R3173" s="11" t="s">
        <v>8316</v>
      </c>
      <c r="S3173" s="14">
        <f t="shared" si="150"/>
        <v>42466.608310185184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48"/>
        <v>115</v>
      </c>
      <c r="P3174">
        <f t="shared" si="149"/>
        <v>79.31</v>
      </c>
      <c r="Q3174" s="11" t="s">
        <v>8315</v>
      </c>
      <c r="R3174" s="11" t="s">
        <v>8316</v>
      </c>
      <c r="S3174" s="14">
        <f t="shared" si="150"/>
        <v>40923.729953703703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48"/>
        <v>103</v>
      </c>
      <c r="P3175">
        <f t="shared" si="149"/>
        <v>139.19</v>
      </c>
      <c r="Q3175" s="11" t="s">
        <v>8315</v>
      </c>
      <c r="R3175" s="11" t="s">
        <v>8316</v>
      </c>
      <c r="S3175" s="14">
        <f t="shared" si="150"/>
        <v>41878.878379629627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48"/>
        <v>101</v>
      </c>
      <c r="P3176">
        <f t="shared" si="149"/>
        <v>131.91</v>
      </c>
      <c r="Q3176" s="11" t="s">
        <v>8315</v>
      </c>
      <c r="R3176" s="11" t="s">
        <v>8316</v>
      </c>
      <c r="S3176" s="14">
        <f t="shared" si="150"/>
        <v>41862.864675925928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48"/>
        <v>110</v>
      </c>
      <c r="P3177">
        <f t="shared" si="149"/>
        <v>91.3</v>
      </c>
      <c r="Q3177" s="11" t="s">
        <v>8315</v>
      </c>
      <c r="R3177" s="11" t="s">
        <v>8316</v>
      </c>
      <c r="S3177" s="14">
        <f t="shared" si="150"/>
        <v>40531.886886574073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48"/>
        <v>115</v>
      </c>
      <c r="P3178">
        <f t="shared" si="149"/>
        <v>39.67</v>
      </c>
      <c r="Q3178" s="11" t="s">
        <v>8315</v>
      </c>
      <c r="R3178" s="11" t="s">
        <v>8316</v>
      </c>
      <c r="S3178" s="14">
        <f t="shared" si="150"/>
        <v>41477.930914351848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48"/>
        <v>117</v>
      </c>
      <c r="P3179">
        <f t="shared" si="149"/>
        <v>57.55</v>
      </c>
      <c r="Q3179" s="11" t="s">
        <v>8315</v>
      </c>
      <c r="R3179" s="11" t="s">
        <v>8316</v>
      </c>
      <c r="S3179" s="14">
        <f t="shared" si="150"/>
        <v>41781.666770833333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48"/>
        <v>172</v>
      </c>
      <c r="P3180">
        <f t="shared" si="149"/>
        <v>33.03</v>
      </c>
      <c r="Q3180" s="11" t="s">
        <v>8315</v>
      </c>
      <c r="R3180" s="11" t="s">
        <v>8316</v>
      </c>
      <c r="S3180" s="14">
        <f t="shared" si="150"/>
        <v>41806.605034722219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48"/>
        <v>114</v>
      </c>
      <c r="P3181">
        <f t="shared" si="149"/>
        <v>77.34</v>
      </c>
      <c r="Q3181" s="11" t="s">
        <v>8315</v>
      </c>
      <c r="R3181" s="11" t="s">
        <v>8316</v>
      </c>
      <c r="S3181" s="14">
        <f t="shared" si="150"/>
        <v>41375.702210648145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48"/>
        <v>120</v>
      </c>
      <c r="P3182">
        <f t="shared" si="149"/>
        <v>31.93</v>
      </c>
      <c r="Q3182" s="11" t="s">
        <v>8315</v>
      </c>
      <c r="R3182" s="11" t="s">
        <v>8316</v>
      </c>
      <c r="S3182" s="14">
        <f t="shared" si="150"/>
        <v>41780.412604166668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48"/>
        <v>109</v>
      </c>
      <c r="P3183">
        <f t="shared" si="149"/>
        <v>36.33</v>
      </c>
      <c r="Q3183" s="11" t="s">
        <v>8315</v>
      </c>
      <c r="R3183" s="11" t="s">
        <v>8316</v>
      </c>
      <c r="S3183" s="14">
        <f t="shared" si="150"/>
        <v>41779.310034722221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48"/>
        <v>101</v>
      </c>
      <c r="P3184">
        <f t="shared" si="149"/>
        <v>46.77</v>
      </c>
      <c r="Q3184" s="11" t="s">
        <v>8315</v>
      </c>
      <c r="R3184" s="11" t="s">
        <v>8316</v>
      </c>
      <c r="S3184" s="14">
        <f t="shared" si="150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48"/>
        <v>109</v>
      </c>
      <c r="P3185">
        <f t="shared" si="149"/>
        <v>40.07</v>
      </c>
      <c r="Q3185" s="11" t="s">
        <v>8315</v>
      </c>
      <c r="R3185" s="11" t="s">
        <v>8316</v>
      </c>
      <c r="S3185" s="14">
        <f t="shared" si="150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48"/>
        <v>107</v>
      </c>
      <c r="P3186">
        <f t="shared" si="149"/>
        <v>100.22</v>
      </c>
      <c r="Q3186" s="11" t="s">
        <v>8315</v>
      </c>
      <c r="R3186" s="11" t="s">
        <v>8316</v>
      </c>
      <c r="S3186" s="14">
        <f t="shared" si="150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48"/>
        <v>100</v>
      </c>
      <c r="P3187">
        <f t="shared" si="149"/>
        <v>41.67</v>
      </c>
      <c r="Q3187" s="11" t="s">
        <v>8315</v>
      </c>
      <c r="R3187" s="11" t="s">
        <v>8316</v>
      </c>
      <c r="S3187" s="14">
        <f t="shared" si="150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48"/>
        <v>102</v>
      </c>
      <c r="P3188">
        <f t="shared" si="149"/>
        <v>46.71</v>
      </c>
      <c r="Q3188" s="11" t="s">
        <v>8315</v>
      </c>
      <c r="R3188" s="11" t="s">
        <v>8316</v>
      </c>
      <c r="S3188" s="14">
        <f t="shared" si="150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48"/>
        <v>116</v>
      </c>
      <c r="P3189">
        <f t="shared" si="149"/>
        <v>71.489999999999995</v>
      </c>
      <c r="Q3189" s="11" t="s">
        <v>8315</v>
      </c>
      <c r="R3189" s="11" t="s">
        <v>8316</v>
      </c>
      <c r="S3189" s="14">
        <f t="shared" si="150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48"/>
        <v>65</v>
      </c>
      <c r="P3190">
        <f t="shared" si="149"/>
        <v>14.44</v>
      </c>
      <c r="Q3190" s="11" t="s">
        <v>8315</v>
      </c>
      <c r="R3190" s="11" t="s">
        <v>8357</v>
      </c>
      <c r="S3190" s="14">
        <f t="shared" si="150"/>
        <v>42144.415532407409</v>
      </c>
      <c r="T3190">
        <f t="shared" ref="T3190:T3209" si="151">YEAR(S3190)</f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48"/>
        <v>12</v>
      </c>
      <c r="P3191">
        <f t="shared" si="149"/>
        <v>356.84</v>
      </c>
      <c r="Q3191" s="11" t="s">
        <v>8315</v>
      </c>
      <c r="R3191" s="11" t="s">
        <v>8357</v>
      </c>
      <c r="S3191" s="14">
        <f t="shared" si="150"/>
        <v>42118.346435185187</v>
      </c>
      <c r="T3191">
        <f t="shared" si="151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48"/>
        <v>0</v>
      </c>
      <c r="P3192" t="e">
        <f t="shared" si="149"/>
        <v>#DIV/0!</v>
      </c>
      <c r="Q3192" s="11" t="s">
        <v>8315</v>
      </c>
      <c r="R3192" s="11" t="s">
        <v>8357</v>
      </c>
      <c r="S3192" s="14">
        <f t="shared" si="150"/>
        <v>42683.151331018518</v>
      </c>
      <c r="T3192">
        <f t="shared" si="151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48"/>
        <v>4</v>
      </c>
      <c r="P3193">
        <f t="shared" si="149"/>
        <v>37.75</v>
      </c>
      <c r="Q3193" s="11" t="s">
        <v>8315</v>
      </c>
      <c r="R3193" s="11" t="s">
        <v>8357</v>
      </c>
      <c r="S3193" s="14">
        <f t="shared" si="150"/>
        <v>42538.755428240736</v>
      </c>
      <c r="T3193">
        <f t="shared" si="151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48"/>
        <v>1</v>
      </c>
      <c r="P3194">
        <f t="shared" si="149"/>
        <v>12.75</v>
      </c>
      <c r="Q3194" s="11" t="s">
        <v>8315</v>
      </c>
      <c r="R3194" s="11" t="s">
        <v>8357</v>
      </c>
      <c r="S3194" s="14">
        <f t="shared" si="150"/>
        <v>42018.94049768518</v>
      </c>
      <c r="T3194">
        <f t="shared" si="151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48"/>
        <v>12</v>
      </c>
      <c r="P3195">
        <f t="shared" si="149"/>
        <v>24.46</v>
      </c>
      <c r="Q3195" s="11" t="s">
        <v>8315</v>
      </c>
      <c r="R3195" s="11" t="s">
        <v>8357</v>
      </c>
      <c r="S3195" s="14">
        <f t="shared" si="150"/>
        <v>42010.968240740738</v>
      </c>
      <c r="T3195">
        <f t="shared" si="151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48"/>
        <v>0</v>
      </c>
      <c r="P3196" t="e">
        <f t="shared" si="149"/>
        <v>#DIV/0!</v>
      </c>
      <c r="Q3196" s="11" t="s">
        <v>8315</v>
      </c>
      <c r="R3196" s="11" t="s">
        <v>8357</v>
      </c>
      <c r="S3196" s="14">
        <f t="shared" si="150"/>
        <v>42182.062476851846</v>
      </c>
      <c r="T3196">
        <f t="shared" si="151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48"/>
        <v>59</v>
      </c>
      <c r="P3197">
        <f t="shared" si="149"/>
        <v>53.08</v>
      </c>
      <c r="Q3197" s="11" t="s">
        <v>8315</v>
      </c>
      <c r="R3197" s="11" t="s">
        <v>8357</v>
      </c>
      <c r="S3197" s="14">
        <f t="shared" si="150"/>
        <v>42017.594236111108</v>
      </c>
      <c r="T3197">
        <f t="shared" si="151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48"/>
        <v>0</v>
      </c>
      <c r="P3198">
        <f t="shared" si="149"/>
        <v>300</v>
      </c>
      <c r="Q3198" s="11" t="s">
        <v>8315</v>
      </c>
      <c r="R3198" s="11" t="s">
        <v>8357</v>
      </c>
      <c r="S3198" s="14">
        <f t="shared" si="150"/>
        <v>42157.598090277781</v>
      </c>
      <c r="T3198">
        <f t="shared" si="151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48"/>
        <v>11</v>
      </c>
      <c r="P3199">
        <f t="shared" si="149"/>
        <v>286.25</v>
      </c>
      <c r="Q3199" s="11" t="s">
        <v>8315</v>
      </c>
      <c r="R3199" s="11" t="s">
        <v>8357</v>
      </c>
      <c r="S3199" s="14">
        <f t="shared" si="150"/>
        <v>42009.493263888886</v>
      </c>
      <c r="T3199">
        <f t="shared" si="151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48"/>
        <v>0</v>
      </c>
      <c r="P3200">
        <f t="shared" si="149"/>
        <v>36.67</v>
      </c>
      <c r="Q3200" s="11" t="s">
        <v>8315</v>
      </c>
      <c r="R3200" s="11" t="s">
        <v>8357</v>
      </c>
      <c r="S3200" s="14">
        <f t="shared" si="150"/>
        <v>42013.424502314811</v>
      </c>
      <c r="T3200">
        <f t="shared" si="151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48"/>
        <v>52</v>
      </c>
      <c r="P3201">
        <f t="shared" si="149"/>
        <v>49.21</v>
      </c>
      <c r="Q3201" s="11" t="s">
        <v>8315</v>
      </c>
      <c r="R3201" s="11" t="s">
        <v>8357</v>
      </c>
      <c r="S3201" s="14">
        <f t="shared" si="150"/>
        <v>41858.761782407404</v>
      </c>
      <c r="T3201">
        <f t="shared" si="151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48"/>
        <v>0</v>
      </c>
      <c r="P3202">
        <f t="shared" si="149"/>
        <v>1</v>
      </c>
      <c r="Q3202" s="11" t="s">
        <v>8315</v>
      </c>
      <c r="R3202" s="11" t="s">
        <v>8357</v>
      </c>
      <c r="S3202" s="14">
        <f t="shared" si="150"/>
        <v>42460.320613425924</v>
      </c>
      <c r="T3202">
        <f t="shared" si="151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152">ROUND(E3203/D3203*100,0)</f>
        <v>1</v>
      </c>
      <c r="P3203">
        <f t="shared" ref="P3203:P3266" si="153">ROUND(E3203/L3203,2)</f>
        <v>12.5</v>
      </c>
      <c r="Q3203" s="11" t="s">
        <v>8315</v>
      </c>
      <c r="R3203" s="11" t="s">
        <v>8357</v>
      </c>
      <c r="S3203" s="14">
        <f t="shared" ref="S3203:S3266" si="154">(((J3203/60)/60)/24)+DATE(1970,1,1)</f>
        <v>41861.767094907409</v>
      </c>
      <c r="T3203">
        <f t="shared" si="151"/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52"/>
        <v>55</v>
      </c>
      <c r="P3204">
        <f t="shared" si="153"/>
        <v>109.04</v>
      </c>
      <c r="Q3204" s="11" t="s">
        <v>8315</v>
      </c>
      <c r="R3204" s="11" t="s">
        <v>8357</v>
      </c>
      <c r="S3204" s="14">
        <f t="shared" si="154"/>
        <v>42293.853541666671</v>
      </c>
      <c r="T3204">
        <f t="shared" si="151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52"/>
        <v>25</v>
      </c>
      <c r="P3205">
        <f t="shared" si="153"/>
        <v>41.67</v>
      </c>
      <c r="Q3205" s="11" t="s">
        <v>8315</v>
      </c>
      <c r="R3205" s="11" t="s">
        <v>8357</v>
      </c>
      <c r="S3205" s="14">
        <f t="shared" si="154"/>
        <v>42242.988680555558</v>
      </c>
      <c r="T3205">
        <f t="shared" si="151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52"/>
        <v>0</v>
      </c>
      <c r="P3206" t="e">
        <f t="shared" si="153"/>
        <v>#DIV/0!</v>
      </c>
      <c r="Q3206" s="11" t="s">
        <v>8315</v>
      </c>
      <c r="R3206" s="11" t="s">
        <v>8357</v>
      </c>
      <c r="S3206" s="14">
        <f t="shared" si="154"/>
        <v>42172.686099537037</v>
      </c>
      <c r="T3206">
        <f t="shared" si="151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52"/>
        <v>3</v>
      </c>
      <c r="P3207">
        <f t="shared" si="153"/>
        <v>22.75</v>
      </c>
      <c r="Q3207" s="11" t="s">
        <v>8315</v>
      </c>
      <c r="R3207" s="11" t="s">
        <v>8357</v>
      </c>
      <c r="S3207" s="14">
        <f t="shared" si="154"/>
        <v>42095.374675925923</v>
      </c>
      <c r="T3207">
        <f t="shared" si="151"/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52"/>
        <v>0</v>
      </c>
      <c r="P3208" t="e">
        <f t="shared" si="153"/>
        <v>#DIV/0!</v>
      </c>
      <c r="Q3208" s="11" t="s">
        <v>8315</v>
      </c>
      <c r="R3208" s="11" t="s">
        <v>8357</v>
      </c>
      <c r="S3208" s="14">
        <f t="shared" si="154"/>
        <v>42236.276053240741</v>
      </c>
      <c r="T3208">
        <f t="shared" si="151"/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52"/>
        <v>46</v>
      </c>
      <c r="P3209">
        <f t="shared" si="153"/>
        <v>70.83</v>
      </c>
      <c r="Q3209" s="11" t="s">
        <v>8315</v>
      </c>
      <c r="R3209" s="11" t="s">
        <v>8357</v>
      </c>
      <c r="S3209" s="14">
        <f t="shared" si="154"/>
        <v>42057.277858796297</v>
      </c>
      <c r="T3209">
        <f t="shared" si="151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52"/>
        <v>104</v>
      </c>
      <c r="P3210">
        <f t="shared" si="153"/>
        <v>63.11</v>
      </c>
      <c r="Q3210" s="11" t="s">
        <v>8315</v>
      </c>
      <c r="R3210" s="11" t="s">
        <v>8316</v>
      </c>
      <c r="S3210" s="14">
        <f t="shared" si="154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52"/>
        <v>119</v>
      </c>
      <c r="P3211">
        <f t="shared" si="153"/>
        <v>50.16</v>
      </c>
      <c r="Q3211" s="11" t="s">
        <v>8315</v>
      </c>
      <c r="R3211" s="11" t="s">
        <v>8316</v>
      </c>
      <c r="S3211" s="14">
        <f t="shared" si="154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52"/>
        <v>126</v>
      </c>
      <c r="P3212">
        <f t="shared" si="153"/>
        <v>62.88</v>
      </c>
      <c r="Q3212" s="11" t="s">
        <v>8315</v>
      </c>
      <c r="R3212" s="11" t="s">
        <v>8316</v>
      </c>
      <c r="S3212" s="14">
        <f t="shared" si="154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52"/>
        <v>120</v>
      </c>
      <c r="P3213">
        <f t="shared" si="153"/>
        <v>85.53</v>
      </c>
      <c r="Q3213" s="11" t="s">
        <v>8315</v>
      </c>
      <c r="R3213" s="11" t="s">
        <v>8316</v>
      </c>
      <c r="S3213" s="14">
        <f t="shared" si="154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52"/>
        <v>126</v>
      </c>
      <c r="P3214">
        <f t="shared" si="153"/>
        <v>53.72</v>
      </c>
      <c r="Q3214" s="11" t="s">
        <v>8315</v>
      </c>
      <c r="R3214" s="11" t="s">
        <v>8316</v>
      </c>
      <c r="S3214" s="14">
        <f t="shared" si="154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52"/>
        <v>100</v>
      </c>
      <c r="P3215">
        <f t="shared" si="153"/>
        <v>127.81</v>
      </c>
      <c r="Q3215" s="11" t="s">
        <v>8315</v>
      </c>
      <c r="R3215" s="11" t="s">
        <v>8316</v>
      </c>
      <c r="S3215" s="14">
        <f t="shared" si="154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52"/>
        <v>102</v>
      </c>
      <c r="P3216">
        <f t="shared" si="153"/>
        <v>106.57</v>
      </c>
      <c r="Q3216" s="11" t="s">
        <v>8315</v>
      </c>
      <c r="R3216" s="11" t="s">
        <v>8316</v>
      </c>
      <c r="S3216" s="14">
        <f t="shared" si="154"/>
        <v>42337.792511574073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52"/>
        <v>100</v>
      </c>
      <c r="P3217">
        <f t="shared" si="153"/>
        <v>262.11</v>
      </c>
      <c r="Q3217" s="11" t="s">
        <v>8315</v>
      </c>
      <c r="R3217" s="11" t="s">
        <v>8316</v>
      </c>
      <c r="S3217" s="14">
        <f t="shared" si="154"/>
        <v>42219.665173611109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52"/>
        <v>100</v>
      </c>
      <c r="P3218">
        <f t="shared" si="153"/>
        <v>57.17</v>
      </c>
      <c r="Q3218" s="11" t="s">
        <v>8315</v>
      </c>
      <c r="R3218" s="11" t="s">
        <v>8316</v>
      </c>
      <c r="S3218" s="14">
        <f t="shared" si="154"/>
        <v>42165.462627314817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52"/>
        <v>116</v>
      </c>
      <c r="P3219">
        <f t="shared" si="153"/>
        <v>50.2</v>
      </c>
      <c r="Q3219" s="11" t="s">
        <v>8315</v>
      </c>
      <c r="R3219" s="11" t="s">
        <v>8316</v>
      </c>
      <c r="S3219" s="14">
        <f t="shared" si="154"/>
        <v>42648.546111111107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52"/>
        <v>102</v>
      </c>
      <c r="P3220">
        <f t="shared" si="153"/>
        <v>66.59</v>
      </c>
      <c r="Q3220" s="11" t="s">
        <v>8315</v>
      </c>
      <c r="R3220" s="11" t="s">
        <v>8316</v>
      </c>
      <c r="S3220" s="14">
        <f t="shared" si="154"/>
        <v>41971.002152777779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52"/>
        <v>100</v>
      </c>
      <c r="P3221">
        <f t="shared" si="153"/>
        <v>168.25</v>
      </c>
      <c r="Q3221" s="11" t="s">
        <v>8315</v>
      </c>
      <c r="R3221" s="11" t="s">
        <v>8316</v>
      </c>
      <c r="S3221" s="14">
        <f t="shared" si="154"/>
        <v>42050.983182870375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52"/>
        <v>101</v>
      </c>
      <c r="P3222">
        <f t="shared" si="153"/>
        <v>256.37</v>
      </c>
      <c r="Q3222" s="11" t="s">
        <v>8315</v>
      </c>
      <c r="R3222" s="11" t="s">
        <v>8316</v>
      </c>
      <c r="S3222" s="14">
        <f t="shared" si="154"/>
        <v>42772.833379629628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52"/>
        <v>103</v>
      </c>
      <c r="P3223">
        <f t="shared" si="153"/>
        <v>36.61</v>
      </c>
      <c r="Q3223" s="11" t="s">
        <v>8315</v>
      </c>
      <c r="R3223" s="11" t="s">
        <v>8316</v>
      </c>
      <c r="S3223" s="14">
        <f t="shared" si="154"/>
        <v>42155.696793981479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52"/>
        <v>125</v>
      </c>
      <c r="P3224">
        <f t="shared" si="153"/>
        <v>37.14</v>
      </c>
      <c r="Q3224" s="11" t="s">
        <v>8315</v>
      </c>
      <c r="R3224" s="11" t="s">
        <v>8316</v>
      </c>
      <c r="S3224" s="14">
        <f t="shared" si="154"/>
        <v>42270.582141203704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52"/>
        <v>110</v>
      </c>
      <c r="P3225">
        <f t="shared" si="153"/>
        <v>45.88</v>
      </c>
      <c r="Q3225" s="11" t="s">
        <v>8315</v>
      </c>
      <c r="R3225" s="11" t="s">
        <v>8316</v>
      </c>
      <c r="S3225" s="14">
        <f t="shared" si="154"/>
        <v>42206.835370370376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52"/>
        <v>102</v>
      </c>
      <c r="P3226">
        <f t="shared" si="153"/>
        <v>141.71</v>
      </c>
      <c r="Q3226" s="11" t="s">
        <v>8315</v>
      </c>
      <c r="R3226" s="11" t="s">
        <v>8316</v>
      </c>
      <c r="S3226" s="14">
        <f t="shared" si="154"/>
        <v>42697.850844907407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52"/>
        <v>102</v>
      </c>
      <c r="P3227">
        <f t="shared" si="153"/>
        <v>52.49</v>
      </c>
      <c r="Q3227" s="11" t="s">
        <v>8315</v>
      </c>
      <c r="R3227" s="11" t="s">
        <v>8316</v>
      </c>
      <c r="S3227" s="14">
        <f t="shared" si="154"/>
        <v>42503.559467592597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52"/>
        <v>104</v>
      </c>
      <c r="P3228">
        <f t="shared" si="153"/>
        <v>59.52</v>
      </c>
      <c r="Q3228" s="11" t="s">
        <v>8315</v>
      </c>
      <c r="R3228" s="11" t="s">
        <v>8316</v>
      </c>
      <c r="S3228" s="14">
        <f t="shared" si="154"/>
        <v>42277.583472222221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52"/>
        <v>125</v>
      </c>
      <c r="P3229">
        <f t="shared" si="153"/>
        <v>50</v>
      </c>
      <c r="Q3229" s="11" t="s">
        <v>8315</v>
      </c>
      <c r="R3229" s="11" t="s">
        <v>8316</v>
      </c>
      <c r="S3229" s="14">
        <f t="shared" si="154"/>
        <v>42722.882361111115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52"/>
        <v>102</v>
      </c>
      <c r="P3230">
        <f t="shared" si="153"/>
        <v>193.62</v>
      </c>
      <c r="Q3230" s="11" t="s">
        <v>8315</v>
      </c>
      <c r="R3230" s="11" t="s">
        <v>8316</v>
      </c>
      <c r="S3230" s="14">
        <f t="shared" si="154"/>
        <v>42323.70930555556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52"/>
        <v>108</v>
      </c>
      <c r="P3231">
        <f t="shared" si="153"/>
        <v>106.8</v>
      </c>
      <c r="Q3231" s="11" t="s">
        <v>8315</v>
      </c>
      <c r="R3231" s="11" t="s">
        <v>8316</v>
      </c>
      <c r="S3231" s="14">
        <f t="shared" si="154"/>
        <v>41933.291643518518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52"/>
        <v>110</v>
      </c>
      <c r="P3232">
        <f t="shared" si="153"/>
        <v>77.22</v>
      </c>
      <c r="Q3232" s="11" t="s">
        <v>8315</v>
      </c>
      <c r="R3232" s="11" t="s">
        <v>8316</v>
      </c>
      <c r="S3232" s="14">
        <f t="shared" si="154"/>
        <v>41898.168125000004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52"/>
        <v>161</v>
      </c>
      <c r="P3233">
        <f t="shared" si="153"/>
        <v>57.5</v>
      </c>
      <c r="Q3233" s="11" t="s">
        <v>8315</v>
      </c>
      <c r="R3233" s="11" t="s">
        <v>8316</v>
      </c>
      <c r="S3233" s="14">
        <f t="shared" si="154"/>
        <v>42446.943831018521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52"/>
        <v>131</v>
      </c>
      <c r="P3234">
        <f t="shared" si="153"/>
        <v>50.46</v>
      </c>
      <c r="Q3234" s="11" t="s">
        <v>8315</v>
      </c>
      <c r="R3234" s="11" t="s">
        <v>8316</v>
      </c>
      <c r="S3234" s="14">
        <f t="shared" si="154"/>
        <v>42463.81385416667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52"/>
        <v>119</v>
      </c>
      <c r="P3235">
        <f t="shared" si="153"/>
        <v>97.38</v>
      </c>
      <c r="Q3235" s="11" t="s">
        <v>8315</v>
      </c>
      <c r="R3235" s="11" t="s">
        <v>8316</v>
      </c>
      <c r="S3235" s="14">
        <f t="shared" si="154"/>
        <v>42766.805034722223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52"/>
        <v>100</v>
      </c>
      <c r="P3236">
        <f t="shared" si="153"/>
        <v>34.92</v>
      </c>
      <c r="Q3236" s="11" t="s">
        <v>8315</v>
      </c>
      <c r="R3236" s="11" t="s">
        <v>8316</v>
      </c>
      <c r="S3236" s="14">
        <f t="shared" si="154"/>
        <v>42734.789444444439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52"/>
        <v>103</v>
      </c>
      <c r="P3237">
        <f t="shared" si="153"/>
        <v>85.53</v>
      </c>
      <c r="Q3237" s="11" t="s">
        <v>8315</v>
      </c>
      <c r="R3237" s="11" t="s">
        <v>8316</v>
      </c>
      <c r="S3237" s="14">
        <f t="shared" si="154"/>
        <v>42522.347812499997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52"/>
        <v>101</v>
      </c>
      <c r="P3238">
        <f t="shared" si="153"/>
        <v>182.91</v>
      </c>
      <c r="Q3238" s="11" t="s">
        <v>8315</v>
      </c>
      <c r="R3238" s="11" t="s">
        <v>8316</v>
      </c>
      <c r="S3238" s="14">
        <f t="shared" si="154"/>
        <v>42702.917048611111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52"/>
        <v>101</v>
      </c>
      <c r="P3239">
        <f t="shared" si="153"/>
        <v>131.13999999999999</v>
      </c>
      <c r="Q3239" s="11" t="s">
        <v>8315</v>
      </c>
      <c r="R3239" s="11" t="s">
        <v>8316</v>
      </c>
      <c r="S3239" s="14">
        <f t="shared" si="154"/>
        <v>42252.474351851852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52"/>
        <v>112</v>
      </c>
      <c r="P3240">
        <f t="shared" si="153"/>
        <v>39.81</v>
      </c>
      <c r="Q3240" s="11" t="s">
        <v>8315</v>
      </c>
      <c r="R3240" s="11" t="s">
        <v>8316</v>
      </c>
      <c r="S3240" s="14">
        <f t="shared" si="154"/>
        <v>42156.510393518518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52"/>
        <v>106</v>
      </c>
      <c r="P3241">
        <f t="shared" si="153"/>
        <v>59.7</v>
      </c>
      <c r="Q3241" s="11" t="s">
        <v>8315</v>
      </c>
      <c r="R3241" s="11" t="s">
        <v>8316</v>
      </c>
      <c r="S3241" s="14">
        <f t="shared" si="154"/>
        <v>42278.089039351849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52"/>
        <v>101</v>
      </c>
      <c r="P3242">
        <f t="shared" si="153"/>
        <v>88.74</v>
      </c>
      <c r="Q3242" s="11" t="s">
        <v>8315</v>
      </c>
      <c r="R3242" s="11" t="s">
        <v>8316</v>
      </c>
      <c r="S3242" s="14">
        <f t="shared" si="154"/>
        <v>42754.693842592591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52"/>
        <v>115</v>
      </c>
      <c r="P3243">
        <f t="shared" si="153"/>
        <v>58.69</v>
      </c>
      <c r="Q3243" s="11" t="s">
        <v>8315</v>
      </c>
      <c r="R3243" s="11" t="s">
        <v>8316</v>
      </c>
      <c r="S3243" s="14">
        <f t="shared" si="154"/>
        <v>41893.324884259258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52"/>
        <v>127</v>
      </c>
      <c r="P3244">
        <f t="shared" si="153"/>
        <v>69.569999999999993</v>
      </c>
      <c r="Q3244" s="11" t="s">
        <v>8315</v>
      </c>
      <c r="R3244" s="11" t="s">
        <v>8316</v>
      </c>
      <c r="S3244" s="14">
        <f t="shared" si="154"/>
        <v>41871.755694444444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52"/>
        <v>103</v>
      </c>
      <c r="P3245">
        <f t="shared" si="153"/>
        <v>115.87</v>
      </c>
      <c r="Q3245" s="11" t="s">
        <v>8315</v>
      </c>
      <c r="R3245" s="11" t="s">
        <v>8316</v>
      </c>
      <c r="S3245" s="14">
        <f t="shared" si="154"/>
        <v>42262.096782407403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52"/>
        <v>103</v>
      </c>
      <c r="P3246">
        <f t="shared" si="153"/>
        <v>23.87</v>
      </c>
      <c r="Q3246" s="11" t="s">
        <v>8315</v>
      </c>
      <c r="R3246" s="11" t="s">
        <v>8316</v>
      </c>
      <c r="S3246" s="14">
        <f t="shared" si="154"/>
        <v>42675.694236111114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52"/>
        <v>104</v>
      </c>
      <c r="P3247">
        <f t="shared" si="153"/>
        <v>81.13</v>
      </c>
      <c r="Q3247" s="11" t="s">
        <v>8315</v>
      </c>
      <c r="R3247" s="11" t="s">
        <v>8316</v>
      </c>
      <c r="S3247" s="14">
        <f t="shared" si="154"/>
        <v>42135.60020833333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52"/>
        <v>111</v>
      </c>
      <c r="P3248">
        <f t="shared" si="153"/>
        <v>57.63</v>
      </c>
      <c r="Q3248" s="11" t="s">
        <v>8315</v>
      </c>
      <c r="R3248" s="11" t="s">
        <v>8316</v>
      </c>
      <c r="S3248" s="14">
        <f t="shared" si="154"/>
        <v>42230.472222222219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52"/>
        <v>106</v>
      </c>
      <c r="P3249">
        <f t="shared" si="153"/>
        <v>46.43</v>
      </c>
      <c r="Q3249" s="11" t="s">
        <v>8315</v>
      </c>
      <c r="R3249" s="11" t="s">
        <v>8316</v>
      </c>
      <c r="S3249" s="14">
        <f t="shared" si="154"/>
        <v>42167.434166666666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52"/>
        <v>101</v>
      </c>
      <c r="P3250">
        <f t="shared" si="153"/>
        <v>60.48</v>
      </c>
      <c r="Q3250" s="11" t="s">
        <v>8315</v>
      </c>
      <c r="R3250" s="11" t="s">
        <v>8316</v>
      </c>
      <c r="S3250" s="14">
        <f t="shared" si="154"/>
        <v>42068.888391203705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52"/>
        <v>105</v>
      </c>
      <c r="P3251">
        <f t="shared" si="153"/>
        <v>65.58</v>
      </c>
      <c r="Q3251" s="11" t="s">
        <v>8315</v>
      </c>
      <c r="R3251" s="11" t="s">
        <v>8316</v>
      </c>
      <c r="S3251" s="14">
        <f t="shared" si="154"/>
        <v>42145.746689814812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52"/>
        <v>102</v>
      </c>
      <c r="P3252">
        <f t="shared" si="153"/>
        <v>119.19</v>
      </c>
      <c r="Q3252" s="11" t="s">
        <v>8315</v>
      </c>
      <c r="R3252" s="11" t="s">
        <v>8316</v>
      </c>
      <c r="S3252" s="14">
        <f t="shared" si="154"/>
        <v>41918.742175925923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52"/>
        <v>111</v>
      </c>
      <c r="P3253">
        <f t="shared" si="153"/>
        <v>83.05</v>
      </c>
      <c r="Q3253" s="11" t="s">
        <v>8315</v>
      </c>
      <c r="R3253" s="11" t="s">
        <v>8316</v>
      </c>
      <c r="S3253" s="14">
        <f t="shared" si="154"/>
        <v>42146.731087962966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52"/>
        <v>128</v>
      </c>
      <c r="P3254">
        <f t="shared" si="153"/>
        <v>57.52</v>
      </c>
      <c r="Q3254" s="11" t="s">
        <v>8315</v>
      </c>
      <c r="R3254" s="11" t="s">
        <v>8316</v>
      </c>
      <c r="S3254" s="14">
        <f t="shared" si="154"/>
        <v>42590.472685185188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52"/>
        <v>102</v>
      </c>
      <c r="P3255">
        <f t="shared" si="153"/>
        <v>177.09</v>
      </c>
      <c r="Q3255" s="11" t="s">
        <v>8315</v>
      </c>
      <c r="R3255" s="11" t="s">
        <v>8316</v>
      </c>
      <c r="S3255" s="14">
        <f t="shared" si="154"/>
        <v>42602.576712962968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52"/>
        <v>101</v>
      </c>
      <c r="P3256">
        <f t="shared" si="153"/>
        <v>70.77</v>
      </c>
      <c r="Q3256" s="11" t="s">
        <v>8315</v>
      </c>
      <c r="R3256" s="11" t="s">
        <v>8316</v>
      </c>
      <c r="S3256" s="14">
        <f t="shared" si="154"/>
        <v>42059.085752314815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52"/>
        <v>175</v>
      </c>
      <c r="P3257">
        <f t="shared" si="153"/>
        <v>29.17</v>
      </c>
      <c r="Q3257" s="11" t="s">
        <v>8315</v>
      </c>
      <c r="R3257" s="11" t="s">
        <v>8316</v>
      </c>
      <c r="S3257" s="14">
        <f t="shared" si="154"/>
        <v>41889.768229166664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52"/>
        <v>128</v>
      </c>
      <c r="P3258">
        <f t="shared" si="153"/>
        <v>72.760000000000005</v>
      </c>
      <c r="Q3258" s="11" t="s">
        <v>8315</v>
      </c>
      <c r="R3258" s="11" t="s">
        <v>8316</v>
      </c>
      <c r="S3258" s="14">
        <f t="shared" si="154"/>
        <v>42144.573807870373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52"/>
        <v>106</v>
      </c>
      <c r="P3259">
        <f t="shared" si="153"/>
        <v>51.85</v>
      </c>
      <c r="Q3259" s="11" t="s">
        <v>8315</v>
      </c>
      <c r="R3259" s="11" t="s">
        <v>8316</v>
      </c>
      <c r="S3259" s="14">
        <f t="shared" si="154"/>
        <v>42758.559629629628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52"/>
        <v>105</v>
      </c>
      <c r="P3260">
        <f t="shared" si="153"/>
        <v>98.2</v>
      </c>
      <c r="Q3260" s="11" t="s">
        <v>8315</v>
      </c>
      <c r="R3260" s="11" t="s">
        <v>8316</v>
      </c>
      <c r="S3260" s="14">
        <f t="shared" si="154"/>
        <v>41982.887280092589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52"/>
        <v>106</v>
      </c>
      <c r="P3261">
        <f t="shared" si="153"/>
        <v>251.74</v>
      </c>
      <c r="Q3261" s="11" t="s">
        <v>8315</v>
      </c>
      <c r="R3261" s="11" t="s">
        <v>8316</v>
      </c>
      <c r="S3261" s="14">
        <f t="shared" si="154"/>
        <v>42614.760937500003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52"/>
        <v>109</v>
      </c>
      <c r="P3262">
        <f t="shared" si="153"/>
        <v>74.819999999999993</v>
      </c>
      <c r="Q3262" s="11" t="s">
        <v>8315</v>
      </c>
      <c r="R3262" s="11" t="s">
        <v>8316</v>
      </c>
      <c r="S3262" s="14">
        <f t="shared" si="154"/>
        <v>42303.672662037032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52"/>
        <v>100</v>
      </c>
      <c r="P3263">
        <f t="shared" si="153"/>
        <v>67.650000000000006</v>
      </c>
      <c r="Q3263" s="11" t="s">
        <v>8315</v>
      </c>
      <c r="R3263" s="11" t="s">
        <v>8316</v>
      </c>
      <c r="S3263" s="14">
        <f t="shared" si="154"/>
        <v>42171.725416666668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52"/>
        <v>103</v>
      </c>
      <c r="P3264">
        <f t="shared" si="153"/>
        <v>93.81</v>
      </c>
      <c r="Q3264" s="11" t="s">
        <v>8315</v>
      </c>
      <c r="R3264" s="11" t="s">
        <v>8316</v>
      </c>
      <c r="S3264" s="14">
        <f t="shared" si="154"/>
        <v>41964.315532407403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52"/>
        <v>112</v>
      </c>
      <c r="P3265">
        <f t="shared" si="153"/>
        <v>41.24</v>
      </c>
      <c r="Q3265" s="11" t="s">
        <v>8315</v>
      </c>
      <c r="R3265" s="11" t="s">
        <v>8316</v>
      </c>
      <c r="S3265" s="14">
        <f t="shared" si="154"/>
        <v>42284.516064814816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152"/>
        <v>103</v>
      </c>
      <c r="P3266">
        <f t="shared" si="153"/>
        <v>52.55</v>
      </c>
      <c r="Q3266" s="11" t="s">
        <v>8315</v>
      </c>
      <c r="R3266" s="11" t="s">
        <v>8316</v>
      </c>
      <c r="S3266" s="14">
        <f t="shared" si="154"/>
        <v>42016.800208333334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155">ROUND(E3267/D3267*100,0)</f>
        <v>164</v>
      </c>
      <c r="P3267">
        <f t="shared" ref="P3267:P3330" si="156">ROUND(E3267/L3267,2)</f>
        <v>70.290000000000006</v>
      </c>
      <c r="Q3267" s="11" t="s">
        <v>8315</v>
      </c>
      <c r="R3267" s="11" t="s">
        <v>8316</v>
      </c>
      <c r="S3267" s="14">
        <f t="shared" ref="S3267:S3330" si="157">(((J3267/60)/60)/24)+DATE(1970,1,1)</f>
        <v>42311.711979166663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55"/>
        <v>131</v>
      </c>
      <c r="P3268">
        <f t="shared" si="156"/>
        <v>48.33</v>
      </c>
      <c r="Q3268" s="11" t="s">
        <v>8315</v>
      </c>
      <c r="R3268" s="11" t="s">
        <v>8316</v>
      </c>
      <c r="S3268" s="14">
        <f t="shared" si="157"/>
        <v>42136.536134259266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55"/>
        <v>102</v>
      </c>
      <c r="P3269">
        <f t="shared" si="156"/>
        <v>53.18</v>
      </c>
      <c r="Q3269" s="11" t="s">
        <v>8315</v>
      </c>
      <c r="R3269" s="11" t="s">
        <v>8316</v>
      </c>
      <c r="S3269" s="14">
        <f t="shared" si="157"/>
        <v>42172.757638888885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55"/>
        <v>128</v>
      </c>
      <c r="P3270">
        <f t="shared" si="156"/>
        <v>60.95</v>
      </c>
      <c r="Q3270" s="11" t="s">
        <v>8315</v>
      </c>
      <c r="R3270" s="11" t="s">
        <v>8316</v>
      </c>
      <c r="S3270" s="14">
        <f t="shared" si="157"/>
        <v>42590.90425925926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55"/>
        <v>102</v>
      </c>
      <c r="P3271">
        <f t="shared" si="156"/>
        <v>116</v>
      </c>
      <c r="Q3271" s="11" t="s">
        <v>8315</v>
      </c>
      <c r="R3271" s="11" t="s">
        <v>8316</v>
      </c>
      <c r="S3271" s="14">
        <f t="shared" si="157"/>
        <v>42137.395798611105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55"/>
        <v>102</v>
      </c>
      <c r="P3272">
        <f t="shared" si="156"/>
        <v>61</v>
      </c>
      <c r="Q3272" s="11" t="s">
        <v>8315</v>
      </c>
      <c r="R3272" s="11" t="s">
        <v>8316</v>
      </c>
      <c r="S3272" s="14">
        <f t="shared" si="157"/>
        <v>42167.533159722225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55"/>
        <v>130</v>
      </c>
      <c r="P3273">
        <f t="shared" si="156"/>
        <v>38.24</v>
      </c>
      <c r="Q3273" s="11" t="s">
        <v>8315</v>
      </c>
      <c r="R3273" s="11" t="s">
        <v>8316</v>
      </c>
      <c r="S3273" s="14">
        <f t="shared" si="157"/>
        <v>41915.437210648146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55"/>
        <v>154</v>
      </c>
      <c r="P3274">
        <f t="shared" si="156"/>
        <v>106.5</v>
      </c>
      <c r="Q3274" s="11" t="s">
        <v>8315</v>
      </c>
      <c r="R3274" s="11" t="s">
        <v>8316</v>
      </c>
      <c r="S3274" s="14">
        <f t="shared" si="157"/>
        <v>42284.500104166669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55"/>
        <v>107</v>
      </c>
      <c r="P3275">
        <f t="shared" si="156"/>
        <v>204.57</v>
      </c>
      <c r="Q3275" s="11" t="s">
        <v>8315</v>
      </c>
      <c r="R3275" s="11" t="s">
        <v>8316</v>
      </c>
      <c r="S3275" s="14">
        <f t="shared" si="157"/>
        <v>42611.801412037035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55"/>
        <v>101</v>
      </c>
      <c r="P3276">
        <f t="shared" si="156"/>
        <v>54.91</v>
      </c>
      <c r="Q3276" s="11" t="s">
        <v>8315</v>
      </c>
      <c r="R3276" s="11" t="s">
        <v>8316</v>
      </c>
      <c r="S3276" s="14">
        <f t="shared" si="157"/>
        <v>42400.704537037032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55"/>
        <v>100</v>
      </c>
      <c r="P3277">
        <f t="shared" si="156"/>
        <v>150.41999999999999</v>
      </c>
      <c r="Q3277" s="11" t="s">
        <v>8315</v>
      </c>
      <c r="R3277" s="11" t="s">
        <v>8316</v>
      </c>
      <c r="S3277" s="14">
        <f t="shared" si="157"/>
        <v>42017.88045138889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55"/>
        <v>117</v>
      </c>
      <c r="P3278">
        <f t="shared" si="156"/>
        <v>52.58</v>
      </c>
      <c r="Q3278" s="11" t="s">
        <v>8315</v>
      </c>
      <c r="R3278" s="11" t="s">
        <v>8316</v>
      </c>
      <c r="S3278" s="14">
        <f t="shared" si="157"/>
        <v>42426.949988425928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55"/>
        <v>109</v>
      </c>
      <c r="P3279">
        <f t="shared" si="156"/>
        <v>54.3</v>
      </c>
      <c r="Q3279" s="11" t="s">
        <v>8315</v>
      </c>
      <c r="R3279" s="11" t="s">
        <v>8316</v>
      </c>
      <c r="S3279" s="14">
        <f t="shared" si="157"/>
        <v>41931.682939814818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55"/>
        <v>103</v>
      </c>
      <c r="P3280">
        <f t="shared" si="156"/>
        <v>76.03</v>
      </c>
      <c r="Q3280" s="11" t="s">
        <v>8315</v>
      </c>
      <c r="R3280" s="11" t="s">
        <v>8316</v>
      </c>
      <c r="S3280" s="14">
        <f t="shared" si="157"/>
        <v>42124.848414351851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55"/>
        <v>114</v>
      </c>
      <c r="P3281">
        <f t="shared" si="156"/>
        <v>105.21</v>
      </c>
      <c r="Q3281" s="11" t="s">
        <v>8315</v>
      </c>
      <c r="R3281" s="11" t="s">
        <v>8316</v>
      </c>
      <c r="S3281" s="14">
        <f t="shared" si="157"/>
        <v>42431.102534722217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55"/>
        <v>103</v>
      </c>
      <c r="P3282">
        <f t="shared" si="156"/>
        <v>68.67</v>
      </c>
      <c r="Q3282" s="11" t="s">
        <v>8315</v>
      </c>
      <c r="R3282" s="11" t="s">
        <v>8316</v>
      </c>
      <c r="S3282" s="14">
        <f t="shared" si="157"/>
        <v>42121.756921296299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55"/>
        <v>122</v>
      </c>
      <c r="P3283">
        <f t="shared" si="156"/>
        <v>129.36000000000001</v>
      </c>
      <c r="Q3283" s="11" t="s">
        <v>8315</v>
      </c>
      <c r="R3283" s="11" t="s">
        <v>8316</v>
      </c>
      <c r="S3283" s="14">
        <f t="shared" si="157"/>
        <v>42219.019733796296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55"/>
        <v>103</v>
      </c>
      <c r="P3284">
        <f t="shared" si="156"/>
        <v>134.26</v>
      </c>
      <c r="Q3284" s="11" t="s">
        <v>8315</v>
      </c>
      <c r="R3284" s="11" t="s">
        <v>8316</v>
      </c>
      <c r="S3284" s="14">
        <f t="shared" si="157"/>
        <v>42445.19430555556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55"/>
        <v>105</v>
      </c>
      <c r="P3285">
        <f t="shared" si="156"/>
        <v>17.829999999999998</v>
      </c>
      <c r="Q3285" s="11" t="s">
        <v>8315</v>
      </c>
      <c r="R3285" s="11" t="s">
        <v>8316</v>
      </c>
      <c r="S3285" s="14">
        <f t="shared" si="157"/>
        <v>42379.74418981481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55"/>
        <v>102</v>
      </c>
      <c r="P3286">
        <f t="shared" si="156"/>
        <v>203.2</v>
      </c>
      <c r="Q3286" s="11" t="s">
        <v>8315</v>
      </c>
      <c r="R3286" s="11" t="s">
        <v>8316</v>
      </c>
      <c r="S3286" s="14">
        <f t="shared" si="157"/>
        <v>42380.884872685187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55"/>
        <v>112</v>
      </c>
      <c r="P3287">
        <f t="shared" si="156"/>
        <v>69.19</v>
      </c>
      <c r="Q3287" s="11" t="s">
        <v>8315</v>
      </c>
      <c r="R3287" s="11" t="s">
        <v>8316</v>
      </c>
      <c r="S3287" s="14">
        <f t="shared" si="157"/>
        <v>42762.942430555559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55"/>
        <v>102</v>
      </c>
      <c r="P3288">
        <f t="shared" si="156"/>
        <v>125.12</v>
      </c>
      <c r="Q3288" s="11" t="s">
        <v>8315</v>
      </c>
      <c r="R3288" s="11" t="s">
        <v>8316</v>
      </c>
      <c r="S3288" s="14">
        <f t="shared" si="157"/>
        <v>42567.840069444443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55"/>
        <v>100</v>
      </c>
      <c r="P3289">
        <f t="shared" si="156"/>
        <v>73.53</v>
      </c>
      <c r="Q3289" s="11" t="s">
        <v>8315</v>
      </c>
      <c r="R3289" s="11" t="s">
        <v>8316</v>
      </c>
      <c r="S3289" s="14">
        <f t="shared" si="157"/>
        <v>42311.750324074077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55"/>
        <v>100</v>
      </c>
      <c r="P3290">
        <f t="shared" si="156"/>
        <v>48.44</v>
      </c>
      <c r="Q3290" s="11" t="s">
        <v>8315</v>
      </c>
      <c r="R3290" s="11" t="s">
        <v>8316</v>
      </c>
      <c r="S3290" s="14">
        <f t="shared" si="157"/>
        <v>42505.774479166663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55"/>
        <v>133</v>
      </c>
      <c r="P3291">
        <f t="shared" si="156"/>
        <v>26.61</v>
      </c>
      <c r="Q3291" s="11" t="s">
        <v>8315</v>
      </c>
      <c r="R3291" s="11" t="s">
        <v>8316</v>
      </c>
      <c r="S3291" s="14">
        <f t="shared" si="157"/>
        <v>42758.368078703701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55"/>
        <v>121</v>
      </c>
      <c r="P3292">
        <f t="shared" si="156"/>
        <v>33.67</v>
      </c>
      <c r="Q3292" s="11" t="s">
        <v>8315</v>
      </c>
      <c r="R3292" s="11" t="s">
        <v>8316</v>
      </c>
      <c r="S3292" s="14">
        <f t="shared" si="157"/>
        <v>42775.51494212963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55"/>
        <v>114</v>
      </c>
      <c r="P3293">
        <f t="shared" si="156"/>
        <v>40.71</v>
      </c>
      <c r="Q3293" s="11" t="s">
        <v>8315</v>
      </c>
      <c r="R3293" s="11" t="s">
        <v>8316</v>
      </c>
      <c r="S3293" s="14">
        <f t="shared" si="157"/>
        <v>42232.702546296292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55"/>
        <v>286</v>
      </c>
      <c r="P3294">
        <f t="shared" si="156"/>
        <v>19.27</v>
      </c>
      <c r="Q3294" s="11" t="s">
        <v>8315</v>
      </c>
      <c r="R3294" s="11" t="s">
        <v>8316</v>
      </c>
      <c r="S3294" s="14">
        <f t="shared" si="157"/>
        <v>42282.770231481481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55"/>
        <v>170</v>
      </c>
      <c r="P3295">
        <f t="shared" si="156"/>
        <v>84.29</v>
      </c>
      <c r="Q3295" s="11" t="s">
        <v>8315</v>
      </c>
      <c r="R3295" s="11" t="s">
        <v>8316</v>
      </c>
      <c r="S3295" s="14">
        <f t="shared" si="157"/>
        <v>42768.425370370373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55"/>
        <v>118</v>
      </c>
      <c r="P3296">
        <f t="shared" si="156"/>
        <v>29.58</v>
      </c>
      <c r="Q3296" s="11" t="s">
        <v>8315</v>
      </c>
      <c r="R3296" s="11" t="s">
        <v>8316</v>
      </c>
      <c r="S3296" s="14">
        <f t="shared" si="157"/>
        <v>42141.541134259256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55"/>
        <v>103</v>
      </c>
      <c r="P3297">
        <f t="shared" si="156"/>
        <v>26.67</v>
      </c>
      <c r="Q3297" s="11" t="s">
        <v>8315</v>
      </c>
      <c r="R3297" s="11" t="s">
        <v>8316</v>
      </c>
      <c r="S3297" s="14">
        <f t="shared" si="157"/>
        <v>42609.442465277782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55"/>
        <v>144</v>
      </c>
      <c r="P3298">
        <f t="shared" si="156"/>
        <v>45.98</v>
      </c>
      <c r="Q3298" s="11" t="s">
        <v>8315</v>
      </c>
      <c r="R3298" s="11" t="s">
        <v>8316</v>
      </c>
      <c r="S3298" s="14">
        <f t="shared" si="157"/>
        <v>42309.756620370375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55"/>
        <v>100</v>
      </c>
      <c r="P3299">
        <f t="shared" si="156"/>
        <v>125.09</v>
      </c>
      <c r="Q3299" s="11" t="s">
        <v>8315</v>
      </c>
      <c r="R3299" s="11" t="s">
        <v>8316</v>
      </c>
      <c r="S3299" s="14">
        <f t="shared" si="157"/>
        <v>42193.771481481483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55"/>
        <v>102</v>
      </c>
      <c r="P3300">
        <f t="shared" si="156"/>
        <v>141.29</v>
      </c>
      <c r="Q3300" s="11" t="s">
        <v>8315</v>
      </c>
      <c r="R3300" s="11" t="s">
        <v>8316</v>
      </c>
      <c r="S3300" s="14">
        <f t="shared" si="157"/>
        <v>42239.957962962959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55"/>
        <v>116</v>
      </c>
      <c r="P3301">
        <f t="shared" si="156"/>
        <v>55.33</v>
      </c>
      <c r="Q3301" s="11" t="s">
        <v>8315</v>
      </c>
      <c r="R3301" s="11" t="s">
        <v>8316</v>
      </c>
      <c r="S3301" s="14">
        <f t="shared" si="157"/>
        <v>42261.917395833334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55"/>
        <v>136</v>
      </c>
      <c r="P3302">
        <f t="shared" si="156"/>
        <v>46.42</v>
      </c>
      <c r="Q3302" s="11" t="s">
        <v>8315</v>
      </c>
      <c r="R3302" s="11" t="s">
        <v>8316</v>
      </c>
      <c r="S3302" s="14">
        <f t="shared" si="157"/>
        <v>42102.743773148148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55"/>
        <v>133</v>
      </c>
      <c r="P3303">
        <f t="shared" si="156"/>
        <v>57.2</v>
      </c>
      <c r="Q3303" s="11" t="s">
        <v>8315</v>
      </c>
      <c r="R3303" s="11" t="s">
        <v>8316</v>
      </c>
      <c r="S3303" s="14">
        <f t="shared" si="157"/>
        <v>42538.73583333334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55"/>
        <v>103</v>
      </c>
      <c r="P3304">
        <f t="shared" si="156"/>
        <v>173.7</v>
      </c>
      <c r="Q3304" s="11" t="s">
        <v>8315</v>
      </c>
      <c r="R3304" s="11" t="s">
        <v>8316</v>
      </c>
      <c r="S3304" s="14">
        <f t="shared" si="157"/>
        <v>42681.35157407407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55"/>
        <v>116</v>
      </c>
      <c r="P3305">
        <f t="shared" si="156"/>
        <v>59.6</v>
      </c>
      <c r="Q3305" s="11" t="s">
        <v>8315</v>
      </c>
      <c r="R3305" s="11" t="s">
        <v>8316</v>
      </c>
      <c r="S3305" s="14">
        <f t="shared" si="157"/>
        <v>42056.65143518518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55"/>
        <v>105</v>
      </c>
      <c r="P3306">
        <f t="shared" si="156"/>
        <v>89.59</v>
      </c>
      <c r="Q3306" s="11" t="s">
        <v>8315</v>
      </c>
      <c r="R3306" s="11" t="s">
        <v>8316</v>
      </c>
      <c r="S3306" s="14">
        <f t="shared" si="157"/>
        <v>42696.624444444446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55"/>
        <v>102</v>
      </c>
      <c r="P3307">
        <f t="shared" si="156"/>
        <v>204.05</v>
      </c>
      <c r="Q3307" s="11" t="s">
        <v>8315</v>
      </c>
      <c r="R3307" s="11" t="s">
        <v>8316</v>
      </c>
      <c r="S3307" s="14">
        <f t="shared" si="157"/>
        <v>42186.855879629627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55"/>
        <v>175</v>
      </c>
      <c r="P3308">
        <f t="shared" si="156"/>
        <v>48.7</v>
      </c>
      <c r="Q3308" s="11" t="s">
        <v>8315</v>
      </c>
      <c r="R3308" s="11" t="s">
        <v>8316</v>
      </c>
      <c r="S3308" s="14">
        <f t="shared" si="157"/>
        <v>42493.219236111108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55"/>
        <v>107</v>
      </c>
      <c r="P3309">
        <f t="shared" si="156"/>
        <v>53.34</v>
      </c>
      <c r="Q3309" s="11" t="s">
        <v>8315</v>
      </c>
      <c r="R3309" s="11" t="s">
        <v>8316</v>
      </c>
      <c r="S3309" s="14">
        <f t="shared" si="157"/>
        <v>42475.057164351849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55"/>
        <v>122</v>
      </c>
      <c r="P3310">
        <f t="shared" si="156"/>
        <v>75.09</v>
      </c>
      <c r="Q3310" s="11" t="s">
        <v>8315</v>
      </c>
      <c r="R3310" s="11" t="s">
        <v>8316</v>
      </c>
      <c r="S3310" s="14">
        <f t="shared" si="157"/>
        <v>42452.876909722225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55"/>
        <v>159</v>
      </c>
      <c r="P3311">
        <f t="shared" si="156"/>
        <v>18</v>
      </c>
      <c r="Q3311" s="11" t="s">
        <v>8315</v>
      </c>
      <c r="R3311" s="11" t="s">
        <v>8316</v>
      </c>
      <c r="S3311" s="14">
        <f t="shared" si="157"/>
        <v>42628.650208333333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55"/>
        <v>100</v>
      </c>
      <c r="P3312">
        <f t="shared" si="156"/>
        <v>209.84</v>
      </c>
      <c r="Q3312" s="11" t="s">
        <v>8315</v>
      </c>
      <c r="R3312" s="11" t="s">
        <v>8316</v>
      </c>
      <c r="S3312" s="14">
        <f t="shared" si="157"/>
        <v>42253.928530092591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55"/>
        <v>110</v>
      </c>
      <c r="P3313">
        <f t="shared" si="156"/>
        <v>61.02</v>
      </c>
      <c r="Q3313" s="11" t="s">
        <v>8315</v>
      </c>
      <c r="R3313" s="11" t="s">
        <v>8316</v>
      </c>
      <c r="S3313" s="14">
        <f t="shared" si="157"/>
        <v>42264.29178240741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55"/>
        <v>100</v>
      </c>
      <c r="P3314">
        <f t="shared" si="156"/>
        <v>61</v>
      </c>
      <c r="Q3314" s="11" t="s">
        <v>8315</v>
      </c>
      <c r="R3314" s="11" t="s">
        <v>8316</v>
      </c>
      <c r="S3314" s="14">
        <f t="shared" si="157"/>
        <v>42664.809560185182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55"/>
        <v>116</v>
      </c>
      <c r="P3315">
        <f t="shared" si="156"/>
        <v>80.03</v>
      </c>
      <c r="Q3315" s="11" t="s">
        <v>8315</v>
      </c>
      <c r="R3315" s="11" t="s">
        <v>8316</v>
      </c>
      <c r="S3315" s="14">
        <f t="shared" si="157"/>
        <v>42382.244409722218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55"/>
        <v>211</v>
      </c>
      <c r="P3316">
        <f t="shared" si="156"/>
        <v>29.07</v>
      </c>
      <c r="Q3316" s="11" t="s">
        <v>8315</v>
      </c>
      <c r="R3316" s="11" t="s">
        <v>8316</v>
      </c>
      <c r="S3316" s="14">
        <f t="shared" si="157"/>
        <v>42105.267488425925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55"/>
        <v>110</v>
      </c>
      <c r="P3317">
        <f t="shared" si="156"/>
        <v>49.44</v>
      </c>
      <c r="Q3317" s="11" t="s">
        <v>8315</v>
      </c>
      <c r="R3317" s="11" t="s">
        <v>8316</v>
      </c>
      <c r="S3317" s="14">
        <f t="shared" si="157"/>
        <v>42466.303715277783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55"/>
        <v>100</v>
      </c>
      <c r="P3318">
        <f t="shared" si="156"/>
        <v>93.98</v>
      </c>
      <c r="Q3318" s="11" t="s">
        <v>8315</v>
      </c>
      <c r="R3318" s="11" t="s">
        <v>8316</v>
      </c>
      <c r="S3318" s="14">
        <f t="shared" si="157"/>
        <v>41826.871238425927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55"/>
        <v>106</v>
      </c>
      <c r="P3319">
        <f t="shared" si="156"/>
        <v>61.94</v>
      </c>
      <c r="Q3319" s="11" t="s">
        <v>8315</v>
      </c>
      <c r="R3319" s="11" t="s">
        <v>8316</v>
      </c>
      <c r="S3319" s="14">
        <f t="shared" si="157"/>
        <v>42499.039629629624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55"/>
        <v>126</v>
      </c>
      <c r="P3320">
        <f t="shared" si="156"/>
        <v>78.5</v>
      </c>
      <c r="Q3320" s="11" t="s">
        <v>8315</v>
      </c>
      <c r="R3320" s="11" t="s">
        <v>8316</v>
      </c>
      <c r="S3320" s="14">
        <f t="shared" si="157"/>
        <v>42431.302002314813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55"/>
        <v>108</v>
      </c>
      <c r="P3321">
        <f t="shared" si="156"/>
        <v>33.75</v>
      </c>
      <c r="Q3321" s="11" t="s">
        <v>8315</v>
      </c>
      <c r="R3321" s="11" t="s">
        <v>8316</v>
      </c>
      <c r="S3321" s="14">
        <f t="shared" si="157"/>
        <v>41990.585486111115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55"/>
        <v>101</v>
      </c>
      <c r="P3322">
        <f t="shared" si="156"/>
        <v>66.45</v>
      </c>
      <c r="Q3322" s="11" t="s">
        <v>8315</v>
      </c>
      <c r="R3322" s="11" t="s">
        <v>8316</v>
      </c>
      <c r="S3322" s="14">
        <f t="shared" si="157"/>
        <v>42513.045798611114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55"/>
        <v>107</v>
      </c>
      <c r="P3323">
        <f t="shared" si="156"/>
        <v>35.799999999999997</v>
      </c>
      <c r="Q3323" s="11" t="s">
        <v>8315</v>
      </c>
      <c r="R3323" s="11" t="s">
        <v>8316</v>
      </c>
      <c r="S3323" s="14">
        <f t="shared" si="157"/>
        <v>41914.100289351853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55"/>
        <v>102</v>
      </c>
      <c r="P3324">
        <f t="shared" si="156"/>
        <v>145.65</v>
      </c>
      <c r="Q3324" s="11" t="s">
        <v>8315</v>
      </c>
      <c r="R3324" s="11" t="s">
        <v>8316</v>
      </c>
      <c r="S3324" s="14">
        <f t="shared" si="157"/>
        <v>42521.010370370372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55"/>
        <v>126</v>
      </c>
      <c r="P3325">
        <f t="shared" si="156"/>
        <v>25.69</v>
      </c>
      <c r="Q3325" s="11" t="s">
        <v>8315</v>
      </c>
      <c r="R3325" s="11" t="s">
        <v>8316</v>
      </c>
      <c r="S3325" s="14">
        <f t="shared" si="157"/>
        <v>42608.36583333333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55"/>
        <v>102</v>
      </c>
      <c r="P3326">
        <f t="shared" si="156"/>
        <v>152.5</v>
      </c>
      <c r="Q3326" s="11" t="s">
        <v>8315</v>
      </c>
      <c r="R3326" s="11" t="s">
        <v>8316</v>
      </c>
      <c r="S3326" s="14">
        <f t="shared" si="157"/>
        <v>42512.58321759259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55"/>
        <v>113</v>
      </c>
      <c r="P3327">
        <f t="shared" si="156"/>
        <v>30</v>
      </c>
      <c r="Q3327" s="11" t="s">
        <v>8315</v>
      </c>
      <c r="R3327" s="11" t="s">
        <v>8316</v>
      </c>
      <c r="S3327" s="14">
        <f t="shared" si="157"/>
        <v>42064.785613425927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55"/>
        <v>101</v>
      </c>
      <c r="P3328">
        <f t="shared" si="156"/>
        <v>142.28</v>
      </c>
      <c r="Q3328" s="11" t="s">
        <v>8315</v>
      </c>
      <c r="R3328" s="11" t="s">
        <v>8316</v>
      </c>
      <c r="S3328" s="14">
        <f t="shared" si="157"/>
        <v>42041.714178240742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55"/>
        <v>101</v>
      </c>
      <c r="P3329">
        <f t="shared" si="156"/>
        <v>24.55</v>
      </c>
      <c r="Q3329" s="11" t="s">
        <v>8315</v>
      </c>
      <c r="R3329" s="11" t="s">
        <v>8316</v>
      </c>
      <c r="S3329" s="14">
        <f t="shared" si="157"/>
        <v>42468.374606481477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155"/>
        <v>146</v>
      </c>
      <c r="P3330">
        <f t="shared" si="156"/>
        <v>292.77999999999997</v>
      </c>
      <c r="Q3330" s="11" t="s">
        <v>8315</v>
      </c>
      <c r="R3330" s="11" t="s">
        <v>8316</v>
      </c>
      <c r="S3330" s="14">
        <f t="shared" si="157"/>
        <v>41822.57503472222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158">ROUND(E3331/D3331*100,0)</f>
        <v>117</v>
      </c>
      <c r="P3331">
        <f t="shared" ref="P3331:P3394" si="159">ROUND(E3331/L3331,2)</f>
        <v>44.92</v>
      </c>
      <c r="Q3331" s="11" t="s">
        <v>8315</v>
      </c>
      <c r="R3331" s="11" t="s">
        <v>8316</v>
      </c>
      <c r="S3331" s="14">
        <f t="shared" ref="S3331:S3394" si="160">(((J3331/60)/60)/24)+DATE(1970,1,1)</f>
        <v>41837.323009259257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58"/>
        <v>106</v>
      </c>
      <c r="P3332">
        <f t="shared" si="159"/>
        <v>23.1</v>
      </c>
      <c r="Q3332" s="11" t="s">
        <v>8315</v>
      </c>
      <c r="R3332" s="11" t="s">
        <v>8316</v>
      </c>
      <c r="S3332" s="14">
        <f t="shared" si="160"/>
        <v>42065.887361111112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58"/>
        <v>105</v>
      </c>
      <c r="P3333">
        <f t="shared" si="159"/>
        <v>80.400000000000006</v>
      </c>
      <c r="Q3333" s="11" t="s">
        <v>8315</v>
      </c>
      <c r="R3333" s="11" t="s">
        <v>8316</v>
      </c>
      <c r="S3333" s="14">
        <f t="shared" si="160"/>
        <v>42248.697754629626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58"/>
        <v>100</v>
      </c>
      <c r="P3334">
        <f t="shared" si="159"/>
        <v>72.290000000000006</v>
      </c>
      <c r="Q3334" s="11" t="s">
        <v>8315</v>
      </c>
      <c r="R3334" s="11" t="s">
        <v>8316</v>
      </c>
      <c r="S3334" s="14">
        <f t="shared" si="160"/>
        <v>41809.860300925924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58"/>
        <v>105</v>
      </c>
      <c r="P3335">
        <f t="shared" si="159"/>
        <v>32.97</v>
      </c>
      <c r="Q3335" s="11" t="s">
        <v>8315</v>
      </c>
      <c r="R3335" s="11" t="s">
        <v>8316</v>
      </c>
      <c r="S3335" s="14">
        <f t="shared" si="160"/>
        <v>42148.676851851851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58"/>
        <v>139</v>
      </c>
      <c r="P3336">
        <f t="shared" si="159"/>
        <v>116.65</v>
      </c>
      <c r="Q3336" s="11" t="s">
        <v>8315</v>
      </c>
      <c r="R3336" s="11" t="s">
        <v>8316</v>
      </c>
      <c r="S3336" s="14">
        <f t="shared" si="160"/>
        <v>42185.521087962959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58"/>
        <v>100</v>
      </c>
      <c r="P3337">
        <f t="shared" si="159"/>
        <v>79.62</v>
      </c>
      <c r="Q3337" s="11" t="s">
        <v>8315</v>
      </c>
      <c r="R3337" s="11" t="s">
        <v>8316</v>
      </c>
      <c r="S3337" s="14">
        <f t="shared" si="160"/>
        <v>41827.674143518518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58"/>
        <v>100</v>
      </c>
      <c r="P3338">
        <f t="shared" si="159"/>
        <v>27.78</v>
      </c>
      <c r="Q3338" s="11" t="s">
        <v>8315</v>
      </c>
      <c r="R3338" s="11" t="s">
        <v>8316</v>
      </c>
      <c r="S3338" s="14">
        <f t="shared" si="160"/>
        <v>42437.398680555561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58"/>
        <v>110</v>
      </c>
      <c r="P3339">
        <f t="shared" si="159"/>
        <v>81.03</v>
      </c>
      <c r="Q3339" s="11" t="s">
        <v>8315</v>
      </c>
      <c r="R3339" s="11" t="s">
        <v>8316</v>
      </c>
      <c r="S3339" s="14">
        <f t="shared" si="160"/>
        <v>41901.282025462962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58"/>
        <v>102</v>
      </c>
      <c r="P3340">
        <f t="shared" si="159"/>
        <v>136.85</v>
      </c>
      <c r="Q3340" s="11" t="s">
        <v>8315</v>
      </c>
      <c r="R3340" s="11" t="s">
        <v>8316</v>
      </c>
      <c r="S3340" s="14">
        <f t="shared" si="160"/>
        <v>42769.574999999997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58"/>
        <v>104</v>
      </c>
      <c r="P3341">
        <f t="shared" si="159"/>
        <v>177.62</v>
      </c>
      <c r="Q3341" s="11" t="s">
        <v>8315</v>
      </c>
      <c r="R3341" s="11" t="s">
        <v>8316</v>
      </c>
      <c r="S3341" s="14">
        <f t="shared" si="160"/>
        <v>42549.665717592594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58"/>
        <v>138</v>
      </c>
      <c r="P3342">
        <f t="shared" si="159"/>
        <v>109.08</v>
      </c>
      <c r="Q3342" s="11" t="s">
        <v>8315</v>
      </c>
      <c r="R3342" s="11" t="s">
        <v>8316</v>
      </c>
      <c r="S3342" s="14">
        <f t="shared" si="160"/>
        <v>42685.974004629628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58"/>
        <v>100</v>
      </c>
      <c r="P3343">
        <f t="shared" si="159"/>
        <v>119.64</v>
      </c>
      <c r="Q3343" s="11" t="s">
        <v>8315</v>
      </c>
      <c r="R3343" s="11" t="s">
        <v>8316</v>
      </c>
      <c r="S3343" s="14">
        <f t="shared" si="160"/>
        <v>42510.798854166671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58"/>
        <v>102</v>
      </c>
      <c r="P3344">
        <f t="shared" si="159"/>
        <v>78.209999999999994</v>
      </c>
      <c r="Q3344" s="11" t="s">
        <v>8315</v>
      </c>
      <c r="R3344" s="11" t="s">
        <v>8316</v>
      </c>
      <c r="S3344" s="14">
        <f t="shared" si="160"/>
        <v>42062.296412037031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58"/>
        <v>171</v>
      </c>
      <c r="P3345">
        <f t="shared" si="159"/>
        <v>52.17</v>
      </c>
      <c r="Q3345" s="11" t="s">
        <v>8315</v>
      </c>
      <c r="R3345" s="11" t="s">
        <v>8316</v>
      </c>
      <c r="S3345" s="14">
        <f t="shared" si="160"/>
        <v>42452.916481481487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58"/>
        <v>101</v>
      </c>
      <c r="P3346">
        <f t="shared" si="159"/>
        <v>114.13</v>
      </c>
      <c r="Q3346" s="11" t="s">
        <v>8315</v>
      </c>
      <c r="R3346" s="11" t="s">
        <v>8316</v>
      </c>
      <c r="S3346" s="14">
        <f t="shared" si="160"/>
        <v>41851.200150462959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58"/>
        <v>130</v>
      </c>
      <c r="P3347">
        <f t="shared" si="159"/>
        <v>50</v>
      </c>
      <c r="Q3347" s="11" t="s">
        <v>8315</v>
      </c>
      <c r="R3347" s="11" t="s">
        <v>8316</v>
      </c>
      <c r="S3347" s="14">
        <f t="shared" si="160"/>
        <v>42053.106111111112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58"/>
        <v>110</v>
      </c>
      <c r="P3348">
        <f t="shared" si="159"/>
        <v>91.67</v>
      </c>
      <c r="Q3348" s="11" t="s">
        <v>8315</v>
      </c>
      <c r="R3348" s="11" t="s">
        <v>8316</v>
      </c>
      <c r="S3348" s="14">
        <f t="shared" si="160"/>
        <v>42054.024421296301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58"/>
        <v>119</v>
      </c>
      <c r="P3349">
        <f t="shared" si="159"/>
        <v>108.59</v>
      </c>
      <c r="Q3349" s="11" t="s">
        <v>8315</v>
      </c>
      <c r="R3349" s="11" t="s">
        <v>8316</v>
      </c>
      <c r="S3349" s="14">
        <f t="shared" si="160"/>
        <v>42484.551550925928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58"/>
        <v>100</v>
      </c>
      <c r="P3350">
        <f t="shared" si="159"/>
        <v>69.819999999999993</v>
      </c>
      <c r="Q3350" s="11" t="s">
        <v>8315</v>
      </c>
      <c r="R3350" s="11" t="s">
        <v>8316</v>
      </c>
      <c r="S3350" s="14">
        <f t="shared" si="160"/>
        <v>42466.558796296296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58"/>
        <v>153</v>
      </c>
      <c r="P3351">
        <f t="shared" si="159"/>
        <v>109.57</v>
      </c>
      <c r="Q3351" s="11" t="s">
        <v>8315</v>
      </c>
      <c r="R3351" s="11" t="s">
        <v>8316</v>
      </c>
      <c r="S3351" s="14">
        <f t="shared" si="160"/>
        <v>42513.110787037032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58"/>
        <v>104</v>
      </c>
      <c r="P3352">
        <f t="shared" si="159"/>
        <v>71.67</v>
      </c>
      <c r="Q3352" s="11" t="s">
        <v>8315</v>
      </c>
      <c r="R3352" s="11" t="s">
        <v>8316</v>
      </c>
      <c r="S3352" s="14">
        <f t="shared" si="160"/>
        <v>42302.701516203699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58"/>
        <v>101</v>
      </c>
      <c r="P3353">
        <f t="shared" si="159"/>
        <v>93.61</v>
      </c>
      <c r="Q3353" s="11" t="s">
        <v>8315</v>
      </c>
      <c r="R3353" s="11" t="s">
        <v>8316</v>
      </c>
      <c r="S3353" s="14">
        <f t="shared" si="160"/>
        <v>41806.395428240743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58"/>
        <v>108</v>
      </c>
      <c r="P3354">
        <f t="shared" si="159"/>
        <v>76.8</v>
      </c>
      <c r="Q3354" s="11" t="s">
        <v>8315</v>
      </c>
      <c r="R3354" s="11" t="s">
        <v>8316</v>
      </c>
      <c r="S3354" s="14">
        <f t="shared" si="160"/>
        <v>42495.992800925931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58"/>
        <v>315</v>
      </c>
      <c r="P3355">
        <f t="shared" si="159"/>
        <v>35.799999999999997</v>
      </c>
      <c r="Q3355" s="11" t="s">
        <v>8315</v>
      </c>
      <c r="R3355" s="11" t="s">
        <v>8316</v>
      </c>
      <c r="S3355" s="14">
        <f t="shared" si="160"/>
        <v>42479.432291666672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58"/>
        <v>102</v>
      </c>
      <c r="P3356">
        <f t="shared" si="159"/>
        <v>55.6</v>
      </c>
      <c r="Q3356" s="11" t="s">
        <v>8315</v>
      </c>
      <c r="R3356" s="11" t="s">
        <v>8316</v>
      </c>
      <c r="S3356" s="14">
        <f t="shared" si="160"/>
        <v>42270.7269212963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58"/>
        <v>126</v>
      </c>
      <c r="P3357">
        <f t="shared" si="159"/>
        <v>147.33000000000001</v>
      </c>
      <c r="Q3357" s="11" t="s">
        <v>8315</v>
      </c>
      <c r="R3357" s="11" t="s">
        <v>8316</v>
      </c>
      <c r="S3357" s="14">
        <f t="shared" si="160"/>
        <v>42489.619525462964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58"/>
        <v>101</v>
      </c>
      <c r="P3358">
        <f t="shared" si="159"/>
        <v>56.33</v>
      </c>
      <c r="Q3358" s="11" t="s">
        <v>8315</v>
      </c>
      <c r="R3358" s="11" t="s">
        <v>8316</v>
      </c>
      <c r="S3358" s="14">
        <f t="shared" si="160"/>
        <v>42536.815648148149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58"/>
        <v>101</v>
      </c>
      <c r="P3359">
        <f t="shared" si="159"/>
        <v>96.19</v>
      </c>
      <c r="Q3359" s="11" t="s">
        <v>8315</v>
      </c>
      <c r="R3359" s="11" t="s">
        <v>8316</v>
      </c>
      <c r="S3359" s="14">
        <f t="shared" si="160"/>
        <v>41822.417939814812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58"/>
        <v>103</v>
      </c>
      <c r="P3360">
        <f t="shared" si="159"/>
        <v>63.57</v>
      </c>
      <c r="Q3360" s="11" t="s">
        <v>8315</v>
      </c>
      <c r="R3360" s="11" t="s">
        <v>8316</v>
      </c>
      <c r="S3360" s="14">
        <f t="shared" si="160"/>
        <v>41932.311099537037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58"/>
        <v>106</v>
      </c>
      <c r="P3361">
        <f t="shared" si="159"/>
        <v>184.78</v>
      </c>
      <c r="Q3361" s="11" t="s">
        <v>8315</v>
      </c>
      <c r="R3361" s="11" t="s">
        <v>8316</v>
      </c>
      <c r="S3361" s="14">
        <f t="shared" si="160"/>
        <v>42746.057106481487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58"/>
        <v>101</v>
      </c>
      <c r="P3362">
        <f t="shared" si="159"/>
        <v>126.72</v>
      </c>
      <c r="Q3362" s="11" t="s">
        <v>8315</v>
      </c>
      <c r="R3362" s="11" t="s">
        <v>8316</v>
      </c>
      <c r="S3362" s="14">
        <f t="shared" si="160"/>
        <v>42697.082673611112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58"/>
        <v>113</v>
      </c>
      <c r="P3363">
        <f t="shared" si="159"/>
        <v>83.43</v>
      </c>
      <c r="Q3363" s="11" t="s">
        <v>8315</v>
      </c>
      <c r="R3363" s="11" t="s">
        <v>8316</v>
      </c>
      <c r="S3363" s="14">
        <f t="shared" si="160"/>
        <v>41866.025347222225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58"/>
        <v>218</v>
      </c>
      <c r="P3364">
        <f t="shared" si="159"/>
        <v>54.5</v>
      </c>
      <c r="Q3364" s="11" t="s">
        <v>8315</v>
      </c>
      <c r="R3364" s="11" t="s">
        <v>8316</v>
      </c>
      <c r="S3364" s="14">
        <f t="shared" si="160"/>
        <v>42056.091631944444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58"/>
        <v>101</v>
      </c>
      <c r="P3365">
        <f t="shared" si="159"/>
        <v>302.31</v>
      </c>
      <c r="Q3365" s="11" t="s">
        <v>8315</v>
      </c>
      <c r="R3365" s="11" t="s">
        <v>8316</v>
      </c>
      <c r="S3365" s="14">
        <f t="shared" si="160"/>
        <v>41851.771354166667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58"/>
        <v>106</v>
      </c>
      <c r="P3366">
        <f t="shared" si="159"/>
        <v>44.14</v>
      </c>
      <c r="Q3366" s="11" t="s">
        <v>8315</v>
      </c>
      <c r="R3366" s="11" t="s">
        <v>8316</v>
      </c>
      <c r="S3366" s="14">
        <f t="shared" si="160"/>
        <v>42422.977418981478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58"/>
        <v>104</v>
      </c>
      <c r="P3367">
        <f t="shared" si="159"/>
        <v>866.67</v>
      </c>
      <c r="Q3367" s="11" t="s">
        <v>8315</v>
      </c>
      <c r="R3367" s="11" t="s">
        <v>8316</v>
      </c>
      <c r="S3367" s="14">
        <f t="shared" si="160"/>
        <v>42321.101759259262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58"/>
        <v>221</v>
      </c>
      <c r="P3368">
        <f t="shared" si="159"/>
        <v>61.39</v>
      </c>
      <c r="Q3368" s="11" t="s">
        <v>8315</v>
      </c>
      <c r="R3368" s="11" t="s">
        <v>8316</v>
      </c>
      <c r="S3368" s="14">
        <f t="shared" si="160"/>
        <v>42107.067557870367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58"/>
        <v>119</v>
      </c>
      <c r="P3369">
        <f t="shared" si="159"/>
        <v>29.67</v>
      </c>
      <c r="Q3369" s="11" t="s">
        <v>8315</v>
      </c>
      <c r="R3369" s="11" t="s">
        <v>8316</v>
      </c>
      <c r="S3369" s="14">
        <f t="shared" si="160"/>
        <v>42192.933958333335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58"/>
        <v>105</v>
      </c>
      <c r="P3370">
        <f t="shared" si="159"/>
        <v>45.48</v>
      </c>
      <c r="Q3370" s="11" t="s">
        <v>8315</v>
      </c>
      <c r="R3370" s="11" t="s">
        <v>8316</v>
      </c>
      <c r="S3370" s="14">
        <f t="shared" si="160"/>
        <v>41969.199756944443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58"/>
        <v>104</v>
      </c>
      <c r="P3371">
        <f t="shared" si="159"/>
        <v>96.2</v>
      </c>
      <c r="Q3371" s="11" t="s">
        <v>8315</v>
      </c>
      <c r="R3371" s="11" t="s">
        <v>8316</v>
      </c>
      <c r="S3371" s="14">
        <f t="shared" si="160"/>
        <v>42690.041435185187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58"/>
        <v>118</v>
      </c>
      <c r="P3372">
        <f t="shared" si="159"/>
        <v>67.92</v>
      </c>
      <c r="Q3372" s="11" t="s">
        <v>8315</v>
      </c>
      <c r="R3372" s="11" t="s">
        <v>8316</v>
      </c>
      <c r="S3372" s="14">
        <f t="shared" si="160"/>
        <v>42690.334317129629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58"/>
        <v>139</v>
      </c>
      <c r="P3373">
        <f t="shared" si="159"/>
        <v>30.78</v>
      </c>
      <c r="Q3373" s="11" t="s">
        <v>8315</v>
      </c>
      <c r="R3373" s="11" t="s">
        <v>8316</v>
      </c>
      <c r="S3373" s="14">
        <f t="shared" si="160"/>
        <v>42312.874594907407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58"/>
        <v>104</v>
      </c>
      <c r="P3374">
        <f t="shared" si="159"/>
        <v>38.33</v>
      </c>
      <c r="Q3374" s="11" t="s">
        <v>8315</v>
      </c>
      <c r="R3374" s="11" t="s">
        <v>8316</v>
      </c>
      <c r="S3374" s="14">
        <f t="shared" si="160"/>
        <v>41855.548101851848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58"/>
        <v>100</v>
      </c>
      <c r="P3375">
        <f t="shared" si="159"/>
        <v>66.83</v>
      </c>
      <c r="Q3375" s="11" t="s">
        <v>8315</v>
      </c>
      <c r="R3375" s="11" t="s">
        <v>8316</v>
      </c>
      <c r="S3375" s="14">
        <f t="shared" si="160"/>
        <v>42179.854629629626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58"/>
        <v>107</v>
      </c>
      <c r="P3376">
        <f t="shared" si="159"/>
        <v>71.73</v>
      </c>
      <c r="Q3376" s="11" t="s">
        <v>8315</v>
      </c>
      <c r="R3376" s="11" t="s">
        <v>8316</v>
      </c>
      <c r="S3376" s="14">
        <f t="shared" si="160"/>
        <v>42275.731666666667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58"/>
        <v>100</v>
      </c>
      <c r="P3377">
        <f t="shared" si="159"/>
        <v>176.47</v>
      </c>
      <c r="Q3377" s="11" t="s">
        <v>8315</v>
      </c>
      <c r="R3377" s="11" t="s">
        <v>8316</v>
      </c>
      <c r="S3377" s="14">
        <f t="shared" si="160"/>
        <v>41765.610798611109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58"/>
        <v>100</v>
      </c>
      <c r="P3378">
        <f t="shared" si="159"/>
        <v>421.11</v>
      </c>
      <c r="Q3378" s="11" t="s">
        <v>8315</v>
      </c>
      <c r="R3378" s="11" t="s">
        <v>8316</v>
      </c>
      <c r="S3378" s="14">
        <f t="shared" si="160"/>
        <v>42059.701319444444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58"/>
        <v>101</v>
      </c>
      <c r="P3379">
        <f t="shared" si="159"/>
        <v>104.99</v>
      </c>
      <c r="Q3379" s="11" t="s">
        <v>8315</v>
      </c>
      <c r="R3379" s="11" t="s">
        <v>8316</v>
      </c>
      <c r="S3379" s="14">
        <f t="shared" si="160"/>
        <v>42053.732627314821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58"/>
        <v>108</v>
      </c>
      <c r="P3380">
        <f t="shared" si="159"/>
        <v>28.19</v>
      </c>
      <c r="Q3380" s="11" t="s">
        <v>8315</v>
      </c>
      <c r="R3380" s="11" t="s">
        <v>8316</v>
      </c>
      <c r="S3380" s="14">
        <f t="shared" si="160"/>
        <v>41858.355393518519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58"/>
        <v>104</v>
      </c>
      <c r="P3381">
        <f t="shared" si="159"/>
        <v>54.55</v>
      </c>
      <c r="Q3381" s="11" t="s">
        <v>8315</v>
      </c>
      <c r="R3381" s="11" t="s">
        <v>8316</v>
      </c>
      <c r="S3381" s="14">
        <f t="shared" si="160"/>
        <v>42225.513888888891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58"/>
        <v>104</v>
      </c>
      <c r="P3382">
        <f t="shared" si="159"/>
        <v>111.89</v>
      </c>
      <c r="Q3382" s="11" t="s">
        <v>8315</v>
      </c>
      <c r="R3382" s="11" t="s">
        <v>8316</v>
      </c>
      <c r="S3382" s="14">
        <f t="shared" si="160"/>
        <v>41937.95344907407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58"/>
        <v>102</v>
      </c>
      <c r="P3383">
        <f t="shared" si="159"/>
        <v>85.21</v>
      </c>
      <c r="Q3383" s="11" t="s">
        <v>8315</v>
      </c>
      <c r="R3383" s="11" t="s">
        <v>8316</v>
      </c>
      <c r="S3383" s="14">
        <f t="shared" si="160"/>
        <v>42044.184988425928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58"/>
        <v>101</v>
      </c>
      <c r="P3384">
        <f t="shared" si="159"/>
        <v>76.650000000000006</v>
      </c>
      <c r="Q3384" s="11" t="s">
        <v>8315</v>
      </c>
      <c r="R3384" s="11" t="s">
        <v>8316</v>
      </c>
      <c r="S3384" s="14">
        <f t="shared" si="160"/>
        <v>42559.431203703702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58"/>
        <v>112</v>
      </c>
      <c r="P3385">
        <f t="shared" si="159"/>
        <v>65.17</v>
      </c>
      <c r="Q3385" s="11" t="s">
        <v>8315</v>
      </c>
      <c r="R3385" s="11" t="s">
        <v>8316</v>
      </c>
      <c r="S3385" s="14">
        <f t="shared" si="160"/>
        <v>42524.782638888893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58"/>
        <v>100</v>
      </c>
      <c r="P3386">
        <f t="shared" si="159"/>
        <v>93.76</v>
      </c>
      <c r="Q3386" s="11" t="s">
        <v>8315</v>
      </c>
      <c r="R3386" s="11" t="s">
        <v>8316</v>
      </c>
      <c r="S3386" s="14">
        <f t="shared" si="160"/>
        <v>42292.087592592594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58"/>
        <v>100</v>
      </c>
      <c r="P3387">
        <f t="shared" si="159"/>
        <v>133.33000000000001</v>
      </c>
      <c r="Q3387" s="11" t="s">
        <v>8315</v>
      </c>
      <c r="R3387" s="11" t="s">
        <v>8316</v>
      </c>
      <c r="S3387" s="14">
        <f t="shared" si="160"/>
        <v>41953.8675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58"/>
        <v>105</v>
      </c>
      <c r="P3388">
        <f t="shared" si="159"/>
        <v>51.22</v>
      </c>
      <c r="Q3388" s="11" t="s">
        <v>8315</v>
      </c>
      <c r="R3388" s="11" t="s">
        <v>8316</v>
      </c>
      <c r="S3388" s="14">
        <f t="shared" si="160"/>
        <v>41946.644745370373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58"/>
        <v>117</v>
      </c>
      <c r="P3389">
        <f t="shared" si="159"/>
        <v>100.17</v>
      </c>
      <c r="Q3389" s="11" t="s">
        <v>8315</v>
      </c>
      <c r="R3389" s="11" t="s">
        <v>8316</v>
      </c>
      <c r="S3389" s="14">
        <f t="shared" si="160"/>
        <v>41947.762592592589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58"/>
        <v>104</v>
      </c>
      <c r="P3390">
        <f t="shared" si="159"/>
        <v>34.6</v>
      </c>
      <c r="Q3390" s="11" t="s">
        <v>8315</v>
      </c>
      <c r="R3390" s="11" t="s">
        <v>8316</v>
      </c>
      <c r="S3390" s="14">
        <f t="shared" si="160"/>
        <v>42143.461122685185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58"/>
        <v>115</v>
      </c>
      <c r="P3391">
        <f t="shared" si="159"/>
        <v>184.68</v>
      </c>
      <c r="Q3391" s="11" t="s">
        <v>8315</v>
      </c>
      <c r="R3391" s="11" t="s">
        <v>8316</v>
      </c>
      <c r="S3391" s="14">
        <f t="shared" si="160"/>
        <v>42494.563449074078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58"/>
        <v>102</v>
      </c>
      <c r="P3392">
        <f t="shared" si="159"/>
        <v>69.819999999999993</v>
      </c>
      <c r="Q3392" s="11" t="s">
        <v>8315</v>
      </c>
      <c r="R3392" s="11" t="s">
        <v>8316</v>
      </c>
      <c r="S3392" s="14">
        <f t="shared" si="160"/>
        <v>41815.774826388886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58"/>
        <v>223</v>
      </c>
      <c r="P3393">
        <f t="shared" si="159"/>
        <v>61.94</v>
      </c>
      <c r="Q3393" s="11" t="s">
        <v>8315</v>
      </c>
      <c r="R3393" s="11" t="s">
        <v>8316</v>
      </c>
      <c r="S3393" s="14">
        <f t="shared" si="160"/>
        <v>41830.545694444445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158"/>
        <v>100</v>
      </c>
      <c r="P3394">
        <f t="shared" si="159"/>
        <v>41.67</v>
      </c>
      <c r="Q3394" s="11" t="s">
        <v>8315</v>
      </c>
      <c r="R3394" s="11" t="s">
        <v>8316</v>
      </c>
      <c r="S3394" s="14">
        <f t="shared" si="160"/>
        <v>42446.845543981486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161">ROUND(E3395/D3395*100,0)</f>
        <v>106</v>
      </c>
      <c r="P3395">
        <f t="shared" ref="P3395:P3458" si="162">ROUND(E3395/L3395,2)</f>
        <v>36.07</v>
      </c>
      <c r="Q3395" s="11" t="s">
        <v>8315</v>
      </c>
      <c r="R3395" s="11" t="s">
        <v>8316</v>
      </c>
      <c r="S3395" s="14">
        <f t="shared" ref="S3395:S3458" si="163">(((J3395/60)/60)/24)+DATE(1970,1,1)</f>
        <v>41923.921643518523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61"/>
        <v>142</v>
      </c>
      <c r="P3396">
        <f t="shared" si="162"/>
        <v>29</v>
      </c>
      <c r="Q3396" s="11" t="s">
        <v>8315</v>
      </c>
      <c r="R3396" s="11" t="s">
        <v>8316</v>
      </c>
      <c r="S3396" s="14">
        <f t="shared" si="163"/>
        <v>41817.59542824074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61"/>
        <v>184</v>
      </c>
      <c r="P3397">
        <f t="shared" si="162"/>
        <v>24.21</v>
      </c>
      <c r="Q3397" s="11" t="s">
        <v>8315</v>
      </c>
      <c r="R3397" s="11" t="s">
        <v>8316</v>
      </c>
      <c r="S3397" s="14">
        <f t="shared" si="163"/>
        <v>42140.712314814817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61"/>
        <v>104</v>
      </c>
      <c r="P3398">
        <f t="shared" si="162"/>
        <v>55.89</v>
      </c>
      <c r="Q3398" s="11" t="s">
        <v>8315</v>
      </c>
      <c r="R3398" s="11" t="s">
        <v>8316</v>
      </c>
      <c r="S3398" s="14">
        <f t="shared" si="163"/>
        <v>41764.44663194444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61"/>
        <v>112</v>
      </c>
      <c r="P3399">
        <f t="shared" si="162"/>
        <v>11.67</v>
      </c>
      <c r="Q3399" s="11" t="s">
        <v>8315</v>
      </c>
      <c r="R3399" s="11" t="s">
        <v>8316</v>
      </c>
      <c r="S3399" s="14">
        <f t="shared" si="163"/>
        <v>42378.478344907402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61"/>
        <v>111</v>
      </c>
      <c r="P3400">
        <f t="shared" si="162"/>
        <v>68.349999999999994</v>
      </c>
      <c r="Q3400" s="11" t="s">
        <v>8315</v>
      </c>
      <c r="R3400" s="11" t="s">
        <v>8316</v>
      </c>
      <c r="S3400" s="14">
        <f t="shared" si="163"/>
        <v>41941.75203703704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61"/>
        <v>104</v>
      </c>
      <c r="P3401">
        <f t="shared" si="162"/>
        <v>27.07</v>
      </c>
      <c r="Q3401" s="11" t="s">
        <v>8315</v>
      </c>
      <c r="R3401" s="11" t="s">
        <v>8316</v>
      </c>
      <c r="S3401" s="14">
        <f t="shared" si="163"/>
        <v>42026.920428240745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61"/>
        <v>100</v>
      </c>
      <c r="P3402">
        <f t="shared" si="162"/>
        <v>118.13</v>
      </c>
      <c r="Q3402" s="11" t="s">
        <v>8315</v>
      </c>
      <c r="R3402" s="11" t="s">
        <v>8316</v>
      </c>
      <c r="S3402" s="14">
        <f t="shared" si="163"/>
        <v>41834.953865740739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61"/>
        <v>102</v>
      </c>
      <c r="P3403">
        <f t="shared" si="162"/>
        <v>44.76</v>
      </c>
      <c r="Q3403" s="11" t="s">
        <v>8315</v>
      </c>
      <c r="R3403" s="11" t="s">
        <v>8316</v>
      </c>
      <c r="S3403" s="14">
        <f t="shared" si="163"/>
        <v>42193.723912037036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61"/>
        <v>110</v>
      </c>
      <c r="P3404">
        <f t="shared" si="162"/>
        <v>99.79</v>
      </c>
      <c r="Q3404" s="11" t="s">
        <v>8315</v>
      </c>
      <c r="R3404" s="11" t="s">
        <v>8316</v>
      </c>
      <c r="S3404" s="14">
        <f t="shared" si="163"/>
        <v>42290.61855324074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61"/>
        <v>100</v>
      </c>
      <c r="P3405">
        <f t="shared" si="162"/>
        <v>117.65</v>
      </c>
      <c r="Q3405" s="11" t="s">
        <v>8315</v>
      </c>
      <c r="R3405" s="11" t="s">
        <v>8316</v>
      </c>
      <c r="S3405" s="14">
        <f t="shared" si="163"/>
        <v>42150.462083333332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61"/>
        <v>122</v>
      </c>
      <c r="P3406">
        <f t="shared" si="162"/>
        <v>203.33</v>
      </c>
      <c r="Q3406" s="11" t="s">
        <v>8315</v>
      </c>
      <c r="R3406" s="11" t="s">
        <v>8316</v>
      </c>
      <c r="S3406" s="14">
        <f t="shared" si="163"/>
        <v>42152.503495370373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61"/>
        <v>138</v>
      </c>
      <c r="P3407">
        <f t="shared" si="162"/>
        <v>28.32</v>
      </c>
      <c r="Q3407" s="11" t="s">
        <v>8315</v>
      </c>
      <c r="R3407" s="11" t="s">
        <v>8316</v>
      </c>
      <c r="S3407" s="14">
        <f t="shared" si="163"/>
        <v>42410.017199074078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61"/>
        <v>100</v>
      </c>
      <c r="P3408">
        <f t="shared" si="162"/>
        <v>110.23</v>
      </c>
      <c r="Q3408" s="11" t="s">
        <v>8315</v>
      </c>
      <c r="R3408" s="11" t="s">
        <v>8316</v>
      </c>
      <c r="S3408" s="14">
        <f t="shared" si="163"/>
        <v>41791.492777777778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61"/>
        <v>107</v>
      </c>
      <c r="P3409">
        <f t="shared" si="162"/>
        <v>31.97</v>
      </c>
      <c r="Q3409" s="11" t="s">
        <v>8315</v>
      </c>
      <c r="R3409" s="11" t="s">
        <v>8316</v>
      </c>
      <c r="S3409" s="14">
        <f t="shared" si="163"/>
        <v>41796.422326388885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61"/>
        <v>211</v>
      </c>
      <c r="P3410">
        <f t="shared" si="162"/>
        <v>58.61</v>
      </c>
      <c r="Q3410" s="11" t="s">
        <v>8315</v>
      </c>
      <c r="R3410" s="11" t="s">
        <v>8316</v>
      </c>
      <c r="S3410" s="14">
        <f t="shared" si="163"/>
        <v>41808.991944444446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61"/>
        <v>124</v>
      </c>
      <c r="P3411">
        <f t="shared" si="162"/>
        <v>29.43</v>
      </c>
      <c r="Q3411" s="11" t="s">
        <v>8315</v>
      </c>
      <c r="R3411" s="11" t="s">
        <v>8316</v>
      </c>
      <c r="S3411" s="14">
        <f t="shared" si="163"/>
        <v>42544.814328703709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61"/>
        <v>109</v>
      </c>
      <c r="P3412">
        <f t="shared" si="162"/>
        <v>81.38</v>
      </c>
      <c r="Q3412" s="11" t="s">
        <v>8315</v>
      </c>
      <c r="R3412" s="11" t="s">
        <v>8316</v>
      </c>
      <c r="S3412" s="14">
        <f t="shared" si="163"/>
        <v>42500.041550925926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61"/>
        <v>104</v>
      </c>
      <c r="P3413">
        <f t="shared" si="162"/>
        <v>199.17</v>
      </c>
      <c r="Q3413" s="11" t="s">
        <v>8315</v>
      </c>
      <c r="R3413" s="11" t="s">
        <v>8316</v>
      </c>
      <c r="S3413" s="14">
        <f t="shared" si="163"/>
        <v>42265.022824074069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61"/>
        <v>100</v>
      </c>
      <c r="P3414">
        <f t="shared" si="162"/>
        <v>115.38</v>
      </c>
      <c r="Q3414" s="11" t="s">
        <v>8315</v>
      </c>
      <c r="R3414" s="11" t="s">
        <v>8316</v>
      </c>
      <c r="S3414" s="14">
        <f t="shared" si="163"/>
        <v>41879.959050925929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61"/>
        <v>130</v>
      </c>
      <c r="P3415">
        <f t="shared" si="162"/>
        <v>46.43</v>
      </c>
      <c r="Q3415" s="11" t="s">
        <v>8315</v>
      </c>
      <c r="R3415" s="11" t="s">
        <v>8316</v>
      </c>
      <c r="S3415" s="14">
        <f t="shared" si="163"/>
        <v>42053.733078703706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61"/>
        <v>104</v>
      </c>
      <c r="P3416">
        <f t="shared" si="162"/>
        <v>70.569999999999993</v>
      </c>
      <c r="Q3416" s="11" t="s">
        <v>8315</v>
      </c>
      <c r="R3416" s="11" t="s">
        <v>8316</v>
      </c>
      <c r="S3416" s="14">
        <f t="shared" si="163"/>
        <v>42675.832465277781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61"/>
        <v>100</v>
      </c>
      <c r="P3417">
        <f t="shared" si="162"/>
        <v>22.22</v>
      </c>
      <c r="Q3417" s="11" t="s">
        <v>8315</v>
      </c>
      <c r="R3417" s="11" t="s">
        <v>8316</v>
      </c>
      <c r="S3417" s="14">
        <f t="shared" si="163"/>
        <v>42467.144166666665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61"/>
        <v>120</v>
      </c>
      <c r="P3418">
        <f t="shared" si="162"/>
        <v>159.47</v>
      </c>
      <c r="Q3418" s="11" t="s">
        <v>8315</v>
      </c>
      <c r="R3418" s="11" t="s">
        <v>8316</v>
      </c>
      <c r="S3418" s="14">
        <f t="shared" si="163"/>
        <v>42089.412557870368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61"/>
        <v>100</v>
      </c>
      <c r="P3419">
        <f t="shared" si="162"/>
        <v>37.78</v>
      </c>
      <c r="Q3419" s="11" t="s">
        <v>8315</v>
      </c>
      <c r="R3419" s="11" t="s">
        <v>8316</v>
      </c>
      <c r="S3419" s="14">
        <f t="shared" si="163"/>
        <v>41894.91375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61"/>
        <v>101</v>
      </c>
      <c r="P3420">
        <f t="shared" si="162"/>
        <v>72.05</v>
      </c>
      <c r="Q3420" s="11" t="s">
        <v>8315</v>
      </c>
      <c r="R3420" s="11" t="s">
        <v>8316</v>
      </c>
      <c r="S3420" s="14">
        <f t="shared" si="163"/>
        <v>41752.83457175926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61"/>
        <v>107</v>
      </c>
      <c r="P3421">
        <f t="shared" si="162"/>
        <v>63.7</v>
      </c>
      <c r="Q3421" s="11" t="s">
        <v>8315</v>
      </c>
      <c r="R3421" s="11" t="s">
        <v>8316</v>
      </c>
      <c r="S3421" s="14">
        <f t="shared" si="163"/>
        <v>42448.821585648147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61"/>
        <v>138</v>
      </c>
      <c r="P3422">
        <f t="shared" si="162"/>
        <v>28.41</v>
      </c>
      <c r="Q3422" s="11" t="s">
        <v>8315</v>
      </c>
      <c r="R3422" s="11" t="s">
        <v>8316</v>
      </c>
      <c r="S3422" s="14">
        <f t="shared" si="163"/>
        <v>42405.090300925927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61"/>
        <v>101</v>
      </c>
      <c r="P3423">
        <f t="shared" si="162"/>
        <v>103.21</v>
      </c>
      <c r="Q3423" s="11" t="s">
        <v>8315</v>
      </c>
      <c r="R3423" s="11" t="s">
        <v>8316</v>
      </c>
      <c r="S3423" s="14">
        <f t="shared" si="163"/>
        <v>42037.791238425925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61"/>
        <v>109</v>
      </c>
      <c r="P3424">
        <f t="shared" si="162"/>
        <v>71.150000000000006</v>
      </c>
      <c r="Q3424" s="11" t="s">
        <v>8315</v>
      </c>
      <c r="R3424" s="11" t="s">
        <v>8316</v>
      </c>
      <c r="S3424" s="14">
        <f t="shared" si="163"/>
        <v>42323.562222222223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61"/>
        <v>140</v>
      </c>
      <c r="P3425">
        <f t="shared" si="162"/>
        <v>35</v>
      </c>
      <c r="Q3425" s="11" t="s">
        <v>8315</v>
      </c>
      <c r="R3425" s="11" t="s">
        <v>8316</v>
      </c>
      <c r="S3425" s="14">
        <f t="shared" si="163"/>
        <v>42088.911354166667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61"/>
        <v>104</v>
      </c>
      <c r="P3426">
        <f t="shared" si="162"/>
        <v>81.78</v>
      </c>
      <c r="Q3426" s="11" t="s">
        <v>8315</v>
      </c>
      <c r="R3426" s="11" t="s">
        <v>8316</v>
      </c>
      <c r="S3426" s="14">
        <f t="shared" si="163"/>
        <v>42018.676898148144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61"/>
        <v>103</v>
      </c>
      <c r="P3427">
        <f t="shared" si="162"/>
        <v>297.02999999999997</v>
      </c>
      <c r="Q3427" s="11" t="s">
        <v>8315</v>
      </c>
      <c r="R3427" s="11" t="s">
        <v>8316</v>
      </c>
      <c r="S3427" s="14">
        <f t="shared" si="163"/>
        <v>41884.617314814815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61"/>
        <v>108</v>
      </c>
      <c r="P3428">
        <f t="shared" si="162"/>
        <v>46.61</v>
      </c>
      <c r="Q3428" s="11" t="s">
        <v>8315</v>
      </c>
      <c r="R3428" s="11" t="s">
        <v>8316</v>
      </c>
      <c r="S3428" s="14">
        <f t="shared" si="163"/>
        <v>41884.056747685187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61"/>
        <v>100</v>
      </c>
      <c r="P3429">
        <f t="shared" si="162"/>
        <v>51.72</v>
      </c>
      <c r="Q3429" s="11" t="s">
        <v>8315</v>
      </c>
      <c r="R3429" s="11" t="s">
        <v>8316</v>
      </c>
      <c r="S3429" s="14">
        <f t="shared" si="163"/>
        <v>41792.645277777774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61"/>
        <v>103</v>
      </c>
      <c r="P3430">
        <f t="shared" si="162"/>
        <v>40.29</v>
      </c>
      <c r="Q3430" s="11" t="s">
        <v>8315</v>
      </c>
      <c r="R3430" s="11" t="s">
        <v>8316</v>
      </c>
      <c r="S3430" s="14">
        <f t="shared" si="163"/>
        <v>42038.720451388886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61"/>
        <v>130</v>
      </c>
      <c r="P3431">
        <f t="shared" si="162"/>
        <v>16.25</v>
      </c>
      <c r="Q3431" s="11" t="s">
        <v>8315</v>
      </c>
      <c r="R3431" s="11" t="s">
        <v>8316</v>
      </c>
      <c r="S3431" s="14">
        <f t="shared" si="163"/>
        <v>42662.021539351852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61"/>
        <v>109</v>
      </c>
      <c r="P3432">
        <f t="shared" si="162"/>
        <v>30.15</v>
      </c>
      <c r="Q3432" s="11" t="s">
        <v>8315</v>
      </c>
      <c r="R3432" s="11" t="s">
        <v>8316</v>
      </c>
      <c r="S3432" s="14">
        <f t="shared" si="163"/>
        <v>41820.945613425924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61"/>
        <v>100</v>
      </c>
      <c r="P3433">
        <f t="shared" si="162"/>
        <v>95.24</v>
      </c>
      <c r="Q3433" s="11" t="s">
        <v>8315</v>
      </c>
      <c r="R3433" s="11" t="s">
        <v>8316</v>
      </c>
      <c r="S3433" s="14">
        <f t="shared" si="163"/>
        <v>41839.730937500004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61"/>
        <v>110</v>
      </c>
      <c r="P3434">
        <f t="shared" si="162"/>
        <v>52.21</v>
      </c>
      <c r="Q3434" s="11" t="s">
        <v>8315</v>
      </c>
      <c r="R3434" s="11" t="s">
        <v>8316</v>
      </c>
      <c r="S3434" s="14">
        <f t="shared" si="163"/>
        <v>42380.581180555557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61"/>
        <v>100</v>
      </c>
      <c r="P3435">
        <f t="shared" si="162"/>
        <v>134.15</v>
      </c>
      <c r="Q3435" s="11" t="s">
        <v>8315</v>
      </c>
      <c r="R3435" s="11" t="s">
        <v>8316</v>
      </c>
      <c r="S3435" s="14">
        <f t="shared" si="163"/>
        <v>41776.063136574077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61"/>
        <v>106</v>
      </c>
      <c r="P3436">
        <f t="shared" si="162"/>
        <v>62.83</v>
      </c>
      <c r="Q3436" s="11" t="s">
        <v>8315</v>
      </c>
      <c r="R3436" s="11" t="s">
        <v>8316</v>
      </c>
      <c r="S3436" s="14">
        <f t="shared" si="163"/>
        <v>41800.380428240744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61"/>
        <v>112</v>
      </c>
      <c r="P3437">
        <f t="shared" si="162"/>
        <v>58.95</v>
      </c>
      <c r="Q3437" s="11" t="s">
        <v>8315</v>
      </c>
      <c r="R3437" s="11" t="s">
        <v>8316</v>
      </c>
      <c r="S3437" s="14">
        <f t="shared" si="163"/>
        <v>42572.61681712963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61"/>
        <v>106</v>
      </c>
      <c r="P3438">
        <f t="shared" si="162"/>
        <v>143.11000000000001</v>
      </c>
      <c r="Q3438" s="11" t="s">
        <v>8315</v>
      </c>
      <c r="R3438" s="11" t="s">
        <v>8316</v>
      </c>
      <c r="S3438" s="14">
        <f t="shared" si="163"/>
        <v>41851.541585648149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61"/>
        <v>101</v>
      </c>
      <c r="P3439">
        <f t="shared" si="162"/>
        <v>84.17</v>
      </c>
      <c r="Q3439" s="11" t="s">
        <v>8315</v>
      </c>
      <c r="R3439" s="11" t="s">
        <v>8316</v>
      </c>
      <c r="S3439" s="14">
        <f t="shared" si="163"/>
        <v>42205.710879629631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61"/>
        <v>104</v>
      </c>
      <c r="P3440">
        <f t="shared" si="162"/>
        <v>186.07</v>
      </c>
      <c r="Q3440" s="11" t="s">
        <v>8315</v>
      </c>
      <c r="R3440" s="11" t="s">
        <v>8316</v>
      </c>
      <c r="S3440" s="14">
        <f t="shared" si="163"/>
        <v>42100.927858796291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61"/>
        <v>135</v>
      </c>
      <c r="P3441">
        <f t="shared" si="162"/>
        <v>89.79</v>
      </c>
      <c r="Q3441" s="11" t="s">
        <v>8315</v>
      </c>
      <c r="R3441" s="11" t="s">
        <v>8316</v>
      </c>
      <c r="S3441" s="14">
        <f t="shared" si="163"/>
        <v>42374.911226851851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61"/>
        <v>105</v>
      </c>
      <c r="P3442">
        <f t="shared" si="162"/>
        <v>64.16</v>
      </c>
      <c r="Q3442" s="11" t="s">
        <v>8315</v>
      </c>
      <c r="R3442" s="11" t="s">
        <v>8316</v>
      </c>
      <c r="S3442" s="14">
        <f t="shared" si="163"/>
        <v>41809.12300925926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61"/>
        <v>103</v>
      </c>
      <c r="P3443">
        <f t="shared" si="162"/>
        <v>59.65</v>
      </c>
      <c r="Q3443" s="11" t="s">
        <v>8315</v>
      </c>
      <c r="R3443" s="11" t="s">
        <v>8316</v>
      </c>
      <c r="S3443" s="14">
        <f t="shared" si="163"/>
        <v>42294.429641203707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61"/>
        <v>100</v>
      </c>
      <c r="P3444">
        <f t="shared" si="162"/>
        <v>31.25</v>
      </c>
      <c r="Q3444" s="11" t="s">
        <v>8315</v>
      </c>
      <c r="R3444" s="11" t="s">
        <v>8316</v>
      </c>
      <c r="S3444" s="14">
        <f t="shared" si="163"/>
        <v>42124.841111111105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61"/>
        <v>186</v>
      </c>
      <c r="P3445">
        <f t="shared" si="162"/>
        <v>41.22</v>
      </c>
      <c r="Q3445" s="11" t="s">
        <v>8315</v>
      </c>
      <c r="R3445" s="11" t="s">
        <v>8316</v>
      </c>
      <c r="S3445" s="14">
        <f t="shared" si="163"/>
        <v>41861.524837962963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61"/>
        <v>289</v>
      </c>
      <c r="P3446">
        <f t="shared" si="162"/>
        <v>43.35</v>
      </c>
      <c r="Q3446" s="11" t="s">
        <v>8315</v>
      </c>
      <c r="R3446" s="11" t="s">
        <v>8316</v>
      </c>
      <c r="S3446" s="14">
        <f t="shared" si="163"/>
        <v>42521.291504629626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61"/>
        <v>100</v>
      </c>
      <c r="P3447">
        <f t="shared" si="162"/>
        <v>64.52</v>
      </c>
      <c r="Q3447" s="11" t="s">
        <v>8315</v>
      </c>
      <c r="R3447" s="11" t="s">
        <v>8316</v>
      </c>
      <c r="S3447" s="14">
        <f t="shared" si="163"/>
        <v>42272.530509259261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61"/>
        <v>108</v>
      </c>
      <c r="P3448">
        <f t="shared" si="162"/>
        <v>43.28</v>
      </c>
      <c r="Q3448" s="11" t="s">
        <v>8315</v>
      </c>
      <c r="R3448" s="11" t="s">
        <v>8316</v>
      </c>
      <c r="S3448" s="14">
        <f t="shared" si="163"/>
        <v>42016.832465277781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61"/>
        <v>108</v>
      </c>
      <c r="P3449">
        <f t="shared" si="162"/>
        <v>77</v>
      </c>
      <c r="Q3449" s="11" t="s">
        <v>8315</v>
      </c>
      <c r="R3449" s="11" t="s">
        <v>8316</v>
      </c>
      <c r="S3449" s="14">
        <f t="shared" si="163"/>
        <v>42402.889027777783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61"/>
        <v>110</v>
      </c>
      <c r="P3450">
        <f t="shared" si="162"/>
        <v>51.22</v>
      </c>
      <c r="Q3450" s="11" t="s">
        <v>8315</v>
      </c>
      <c r="R3450" s="11" t="s">
        <v>8316</v>
      </c>
      <c r="S3450" s="14">
        <f t="shared" si="163"/>
        <v>41960.119085648148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61"/>
        <v>171</v>
      </c>
      <c r="P3451">
        <f t="shared" si="162"/>
        <v>68.25</v>
      </c>
      <c r="Q3451" s="11" t="s">
        <v>8315</v>
      </c>
      <c r="R3451" s="11" t="s">
        <v>8316</v>
      </c>
      <c r="S3451" s="14">
        <f t="shared" si="163"/>
        <v>42532.052523148144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61"/>
        <v>152</v>
      </c>
      <c r="P3452">
        <f t="shared" si="162"/>
        <v>19.489999999999998</v>
      </c>
      <c r="Q3452" s="11" t="s">
        <v>8315</v>
      </c>
      <c r="R3452" s="11" t="s">
        <v>8316</v>
      </c>
      <c r="S3452" s="14">
        <f t="shared" si="163"/>
        <v>42036.704525462963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61"/>
        <v>101</v>
      </c>
      <c r="P3453">
        <f t="shared" si="162"/>
        <v>41.13</v>
      </c>
      <c r="Q3453" s="11" t="s">
        <v>8315</v>
      </c>
      <c r="R3453" s="11" t="s">
        <v>8316</v>
      </c>
      <c r="S3453" s="14">
        <f t="shared" si="163"/>
        <v>42088.723692129628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61"/>
        <v>153</v>
      </c>
      <c r="P3454">
        <f t="shared" si="162"/>
        <v>41.41</v>
      </c>
      <c r="Q3454" s="11" t="s">
        <v>8315</v>
      </c>
      <c r="R3454" s="11" t="s">
        <v>8316</v>
      </c>
      <c r="S3454" s="14">
        <f t="shared" si="163"/>
        <v>41820.639189814814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61"/>
        <v>128</v>
      </c>
      <c r="P3455">
        <f t="shared" si="162"/>
        <v>27.5</v>
      </c>
      <c r="Q3455" s="11" t="s">
        <v>8315</v>
      </c>
      <c r="R3455" s="11" t="s">
        <v>8316</v>
      </c>
      <c r="S3455" s="14">
        <f t="shared" si="163"/>
        <v>42535.97865740741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61"/>
        <v>101</v>
      </c>
      <c r="P3456">
        <f t="shared" si="162"/>
        <v>33.57</v>
      </c>
      <c r="Q3456" s="11" t="s">
        <v>8315</v>
      </c>
      <c r="R3456" s="11" t="s">
        <v>8316</v>
      </c>
      <c r="S3456" s="14">
        <f t="shared" si="163"/>
        <v>41821.698599537034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61"/>
        <v>101</v>
      </c>
      <c r="P3457">
        <f t="shared" si="162"/>
        <v>145.87</v>
      </c>
      <c r="Q3457" s="11" t="s">
        <v>8315</v>
      </c>
      <c r="R3457" s="11" t="s">
        <v>8316</v>
      </c>
      <c r="S3457" s="14">
        <f t="shared" si="163"/>
        <v>42626.7503125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161"/>
        <v>191</v>
      </c>
      <c r="P3458">
        <f t="shared" si="162"/>
        <v>358.69</v>
      </c>
      <c r="Q3458" s="11" t="s">
        <v>8315</v>
      </c>
      <c r="R3458" s="11" t="s">
        <v>8316</v>
      </c>
      <c r="S3458" s="14">
        <f t="shared" si="163"/>
        <v>41821.205636574072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164">ROUND(E3459/D3459*100,0)</f>
        <v>140</v>
      </c>
      <c r="P3459">
        <f t="shared" ref="P3459:P3522" si="165">ROUND(E3459/L3459,2)</f>
        <v>50.98</v>
      </c>
      <c r="Q3459" s="11" t="s">
        <v>8315</v>
      </c>
      <c r="R3459" s="11" t="s">
        <v>8316</v>
      </c>
      <c r="S3459" s="14">
        <f t="shared" ref="S3459:S3522" si="166">(((J3459/60)/60)/24)+DATE(1970,1,1)</f>
        <v>42016.706678240742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64"/>
        <v>124</v>
      </c>
      <c r="P3460">
        <f t="shared" si="165"/>
        <v>45.04</v>
      </c>
      <c r="Q3460" s="11" t="s">
        <v>8315</v>
      </c>
      <c r="R3460" s="11" t="s">
        <v>8316</v>
      </c>
      <c r="S3460" s="14">
        <f t="shared" si="166"/>
        <v>42011.202581018515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64"/>
        <v>126</v>
      </c>
      <c r="P3461">
        <f t="shared" si="165"/>
        <v>17.53</v>
      </c>
      <c r="Q3461" s="11" t="s">
        <v>8315</v>
      </c>
      <c r="R3461" s="11" t="s">
        <v>8316</v>
      </c>
      <c r="S3461" s="14">
        <f t="shared" si="166"/>
        <v>42480.479861111111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64"/>
        <v>190</v>
      </c>
      <c r="P3462">
        <f t="shared" si="165"/>
        <v>50</v>
      </c>
      <c r="Q3462" s="11" t="s">
        <v>8315</v>
      </c>
      <c r="R3462" s="11" t="s">
        <v>8316</v>
      </c>
      <c r="S3462" s="14">
        <f t="shared" si="166"/>
        <v>41852.527222222219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64"/>
        <v>139</v>
      </c>
      <c r="P3463">
        <f t="shared" si="165"/>
        <v>57.92</v>
      </c>
      <c r="Q3463" s="11" t="s">
        <v>8315</v>
      </c>
      <c r="R3463" s="11" t="s">
        <v>8316</v>
      </c>
      <c r="S3463" s="14">
        <f t="shared" si="166"/>
        <v>42643.632858796293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64"/>
        <v>202</v>
      </c>
      <c r="P3464">
        <f t="shared" si="165"/>
        <v>29.71</v>
      </c>
      <c r="Q3464" s="11" t="s">
        <v>8315</v>
      </c>
      <c r="R3464" s="11" t="s">
        <v>8316</v>
      </c>
      <c r="S3464" s="14">
        <f t="shared" si="166"/>
        <v>42179.898472222223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64"/>
        <v>103</v>
      </c>
      <c r="P3465">
        <f t="shared" si="165"/>
        <v>90.68</v>
      </c>
      <c r="Q3465" s="11" t="s">
        <v>8315</v>
      </c>
      <c r="R3465" s="11" t="s">
        <v>8316</v>
      </c>
      <c r="S3465" s="14">
        <f t="shared" si="166"/>
        <v>42612.918807870374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64"/>
        <v>102</v>
      </c>
      <c r="P3466">
        <f t="shared" si="165"/>
        <v>55.01</v>
      </c>
      <c r="Q3466" s="11" t="s">
        <v>8315</v>
      </c>
      <c r="R3466" s="11" t="s">
        <v>8316</v>
      </c>
      <c r="S3466" s="14">
        <f t="shared" si="166"/>
        <v>42575.130057870367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64"/>
        <v>103</v>
      </c>
      <c r="P3467">
        <f t="shared" si="165"/>
        <v>57.22</v>
      </c>
      <c r="Q3467" s="11" t="s">
        <v>8315</v>
      </c>
      <c r="R3467" s="11" t="s">
        <v>8316</v>
      </c>
      <c r="S3467" s="14">
        <f t="shared" si="166"/>
        <v>42200.625833333332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64"/>
        <v>127</v>
      </c>
      <c r="P3468">
        <f t="shared" si="165"/>
        <v>72.95</v>
      </c>
      <c r="Q3468" s="11" t="s">
        <v>8315</v>
      </c>
      <c r="R3468" s="11" t="s">
        <v>8316</v>
      </c>
      <c r="S3468" s="14">
        <f t="shared" si="166"/>
        <v>42420.019097222219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64"/>
        <v>101</v>
      </c>
      <c r="P3469">
        <f t="shared" si="165"/>
        <v>64.47</v>
      </c>
      <c r="Q3469" s="11" t="s">
        <v>8315</v>
      </c>
      <c r="R3469" s="11" t="s">
        <v>8316</v>
      </c>
      <c r="S3469" s="14">
        <f t="shared" si="166"/>
        <v>42053.671666666662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64"/>
        <v>122</v>
      </c>
      <c r="P3470">
        <f t="shared" si="165"/>
        <v>716.35</v>
      </c>
      <c r="Q3470" s="11" t="s">
        <v>8315</v>
      </c>
      <c r="R3470" s="11" t="s">
        <v>8316</v>
      </c>
      <c r="S3470" s="14">
        <f t="shared" si="166"/>
        <v>42605.765381944439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64"/>
        <v>113</v>
      </c>
      <c r="P3471">
        <f t="shared" si="165"/>
        <v>50.4</v>
      </c>
      <c r="Q3471" s="11" t="s">
        <v>8315</v>
      </c>
      <c r="R3471" s="11" t="s">
        <v>8316</v>
      </c>
      <c r="S3471" s="14">
        <f t="shared" si="166"/>
        <v>42458.641724537039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64"/>
        <v>150</v>
      </c>
      <c r="P3472">
        <f t="shared" si="165"/>
        <v>41.67</v>
      </c>
      <c r="Q3472" s="11" t="s">
        <v>8315</v>
      </c>
      <c r="R3472" s="11" t="s">
        <v>8316</v>
      </c>
      <c r="S3472" s="14">
        <f t="shared" si="166"/>
        <v>42529.022013888884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64"/>
        <v>215</v>
      </c>
      <c r="P3473">
        <f t="shared" si="165"/>
        <v>35.770000000000003</v>
      </c>
      <c r="Q3473" s="11" t="s">
        <v>8315</v>
      </c>
      <c r="R3473" s="11" t="s">
        <v>8316</v>
      </c>
      <c r="S3473" s="14">
        <f t="shared" si="166"/>
        <v>41841.820486111108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64"/>
        <v>102</v>
      </c>
      <c r="P3474">
        <f t="shared" si="165"/>
        <v>88.74</v>
      </c>
      <c r="Q3474" s="11" t="s">
        <v>8315</v>
      </c>
      <c r="R3474" s="11" t="s">
        <v>8316</v>
      </c>
      <c r="S3474" s="14">
        <f t="shared" si="166"/>
        <v>41928.170497685183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64"/>
        <v>100</v>
      </c>
      <c r="P3475">
        <f t="shared" si="165"/>
        <v>148.47999999999999</v>
      </c>
      <c r="Q3475" s="11" t="s">
        <v>8315</v>
      </c>
      <c r="R3475" s="11" t="s">
        <v>8316</v>
      </c>
      <c r="S3475" s="14">
        <f t="shared" si="166"/>
        <v>42062.834444444445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64"/>
        <v>101</v>
      </c>
      <c r="P3476">
        <f t="shared" si="165"/>
        <v>51.79</v>
      </c>
      <c r="Q3476" s="11" t="s">
        <v>8315</v>
      </c>
      <c r="R3476" s="11" t="s">
        <v>8316</v>
      </c>
      <c r="S3476" s="14">
        <f t="shared" si="166"/>
        <v>42541.501516203702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64"/>
        <v>113</v>
      </c>
      <c r="P3477">
        <f t="shared" si="165"/>
        <v>20</v>
      </c>
      <c r="Q3477" s="11" t="s">
        <v>8315</v>
      </c>
      <c r="R3477" s="11" t="s">
        <v>8316</v>
      </c>
      <c r="S3477" s="14">
        <f t="shared" si="166"/>
        <v>41918.880833333329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64"/>
        <v>104</v>
      </c>
      <c r="P3478">
        <f t="shared" si="165"/>
        <v>52</v>
      </c>
      <c r="Q3478" s="11" t="s">
        <v>8315</v>
      </c>
      <c r="R3478" s="11" t="s">
        <v>8316</v>
      </c>
      <c r="S3478" s="14">
        <f t="shared" si="166"/>
        <v>41921.279976851853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64"/>
        <v>115</v>
      </c>
      <c r="P3479">
        <f t="shared" si="165"/>
        <v>53.23</v>
      </c>
      <c r="Q3479" s="11" t="s">
        <v>8315</v>
      </c>
      <c r="R3479" s="11" t="s">
        <v>8316</v>
      </c>
      <c r="S3479" s="14">
        <f t="shared" si="166"/>
        <v>42128.736608796295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64"/>
        <v>113</v>
      </c>
      <c r="P3480">
        <f t="shared" si="165"/>
        <v>39.6</v>
      </c>
      <c r="Q3480" s="11" t="s">
        <v>8315</v>
      </c>
      <c r="R3480" s="11" t="s">
        <v>8316</v>
      </c>
      <c r="S3480" s="14">
        <f t="shared" si="166"/>
        <v>42053.916921296302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64"/>
        <v>128</v>
      </c>
      <c r="P3481">
        <f t="shared" si="165"/>
        <v>34.25</v>
      </c>
      <c r="Q3481" s="11" t="s">
        <v>8315</v>
      </c>
      <c r="R3481" s="11" t="s">
        <v>8316</v>
      </c>
      <c r="S3481" s="14">
        <f t="shared" si="166"/>
        <v>41781.855092592588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64"/>
        <v>143</v>
      </c>
      <c r="P3482">
        <f t="shared" si="165"/>
        <v>164.62</v>
      </c>
      <c r="Q3482" s="11" t="s">
        <v>8315</v>
      </c>
      <c r="R3482" s="11" t="s">
        <v>8316</v>
      </c>
      <c r="S3482" s="14">
        <f t="shared" si="166"/>
        <v>42171.317442129628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64"/>
        <v>119</v>
      </c>
      <c r="P3483">
        <f t="shared" si="165"/>
        <v>125.05</v>
      </c>
      <c r="Q3483" s="11" t="s">
        <v>8315</v>
      </c>
      <c r="R3483" s="11" t="s">
        <v>8316</v>
      </c>
      <c r="S3483" s="14">
        <f t="shared" si="166"/>
        <v>41989.24754629629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64"/>
        <v>138</v>
      </c>
      <c r="P3484">
        <f t="shared" si="165"/>
        <v>51.88</v>
      </c>
      <c r="Q3484" s="11" t="s">
        <v>8315</v>
      </c>
      <c r="R3484" s="11" t="s">
        <v>8316</v>
      </c>
      <c r="S3484" s="14">
        <f t="shared" si="166"/>
        <v>41796.771597222221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64"/>
        <v>160</v>
      </c>
      <c r="P3485">
        <f t="shared" si="165"/>
        <v>40.29</v>
      </c>
      <c r="Q3485" s="11" t="s">
        <v>8315</v>
      </c>
      <c r="R3485" s="11" t="s">
        <v>8316</v>
      </c>
      <c r="S3485" s="14">
        <f t="shared" si="166"/>
        <v>41793.668761574074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64"/>
        <v>114</v>
      </c>
      <c r="P3486">
        <f t="shared" si="165"/>
        <v>64.91</v>
      </c>
      <c r="Q3486" s="11" t="s">
        <v>8315</v>
      </c>
      <c r="R3486" s="11" t="s">
        <v>8316</v>
      </c>
      <c r="S3486" s="14">
        <f t="shared" si="166"/>
        <v>42506.760405092587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64"/>
        <v>101</v>
      </c>
      <c r="P3487">
        <f t="shared" si="165"/>
        <v>55.33</v>
      </c>
      <c r="Q3487" s="11" t="s">
        <v>8315</v>
      </c>
      <c r="R3487" s="11" t="s">
        <v>8316</v>
      </c>
      <c r="S3487" s="14">
        <f t="shared" si="166"/>
        <v>42372.693055555559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64"/>
        <v>155</v>
      </c>
      <c r="P3488">
        <f t="shared" si="165"/>
        <v>83.14</v>
      </c>
      <c r="Q3488" s="11" t="s">
        <v>8315</v>
      </c>
      <c r="R3488" s="11" t="s">
        <v>8316</v>
      </c>
      <c r="S3488" s="14">
        <f t="shared" si="166"/>
        <v>42126.87501157407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64"/>
        <v>128</v>
      </c>
      <c r="P3489">
        <f t="shared" si="165"/>
        <v>38.71</v>
      </c>
      <c r="Q3489" s="11" t="s">
        <v>8315</v>
      </c>
      <c r="R3489" s="11" t="s">
        <v>8316</v>
      </c>
      <c r="S3489" s="14">
        <f t="shared" si="166"/>
        <v>42149.940416666665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64"/>
        <v>121</v>
      </c>
      <c r="P3490">
        <f t="shared" si="165"/>
        <v>125.38</v>
      </c>
      <c r="Q3490" s="11" t="s">
        <v>8315</v>
      </c>
      <c r="R3490" s="11" t="s">
        <v>8316</v>
      </c>
      <c r="S3490" s="14">
        <f t="shared" si="166"/>
        <v>42087.768055555556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64"/>
        <v>113</v>
      </c>
      <c r="P3491">
        <f t="shared" si="165"/>
        <v>78.260000000000005</v>
      </c>
      <c r="Q3491" s="11" t="s">
        <v>8315</v>
      </c>
      <c r="R3491" s="11" t="s">
        <v>8316</v>
      </c>
      <c r="S3491" s="14">
        <f t="shared" si="166"/>
        <v>41753.635775462964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64"/>
        <v>128</v>
      </c>
      <c r="P3492">
        <f t="shared" si="165"/>
        <v>47.22</v>
      </c>
      <c r="Q3492" s="11" t="s">
        <v>8315</v>
      </c>
      <c r="R3492" s="11" t="s">
        <v>8316</v>
      </c>
      <c r="S3492" s="14">
        <f t="shared" si="166"/>
        <v>42443.802361111113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64"/>
        <v>158</v>
      </c>
      <c r="P3493">
        <f t="shared" si="165"/>
        <v>79.099999999999994</v>
      </c>
      <c r="Q3493" s="11" t="s">
        <v>8315</v>
      </c>
      <c r="R3493" s="11" t="s">
        <v>8316</v>
      </c>
      <c r="S3493" s="14">
        <f t="shared" si="166"/>
        <v>42121.249814814815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64"/>
        <v>105</v>
      </c>
      <c r="P3494">
        <f t="shared" si="165"/>
        <v>114.29</v>
      </c>
      <c r="Q3494" s="11" t="s">
        <v>8315</v>
      </c>
      <c r="R3494" s="11" t="s">
        <v>8316</v>
      </c>
      <c r="S3494" s="14">
        <f t="shared" si="166"/>
        <v>42268.009224537032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64"/>
        <v>100</v>
      </c>
      <c r="P3495">
        <f t="shared" si="165"/>
        <v>51.72</v>
      </c>
      <c r="Q3495" s="11" t="s">
        <v>8315</v>
      </c>
      <c r="R3495" s="11" t="s">
        <v>8316</v>
      </c>
      <c r="S3495" s="14">
        <f t="shared" si="166"/>
        <v>41848.866157407407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64"/>
        <v>100</v>
      </c>
      <c r="P3496">
        <f t="shared" si="165"/>
        <v>30.77</v>
      </c>
      <c r="Q3496" s="11" t="s">
        <v>8315</v>
      </c>
      <c r="R3496" s="11" t="s">
        <v>8316</v>
      </c>
      <c r="S3496" s="14">
        <f t="shared" si="166"/>
        <v>42689.214988425927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64"/>
        <v>107</v>
      </c>
      <c r="P3497">
        <f t="shared" si="165"/>
        <v>74.209999999999994</v>
      </c>
      <c r="Q3497" s="11" t="s">
        <v>8315</v>
      </c>
      <c r="R3497" s="11" t="s">
        <v>8316</v>
      </c>
      <c r="S3497" s="14">
        <f t="shared" si="166"/>
        <v>41915.762835648151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64"/>
        <v>124</v>
      </c>
      <c r="P3498">
        <f t="shared" si="165"/>
        <v>47.85</v>
      </c>
      <c r="Q3498" s="11" t="s">
        <v>8315</v>
      </c>
      <c r="R3498" s="11" t="s">
        <v>8316</v>
      </c>
      <c r="S3498" s="14">
        <f t="shared" si="166"/>
        <v>42584.846828703703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64"/>
        <v>109</v>
      </c>
      <c r="P3499">
        <f t="shared" si="165"/>
        <v>34.409999999999997</v>
      </c>
      <c r="Q3499" s="11" t="s">
        <v>8315</v>
      </c>
      <c r="R3499" s="11" t="s">
        <v>8316</v>
      </c>
      <c r="S3499" s="14">
        <f t="shared" si="166"/>
        <v>42511.741944444439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64"/>
        <v>102</v>
      </c>
      <c r="P3500">
        <f t="shared" si="165"/>
        <v>40.24</v>
      </c>
      <c r="Q3500" s="11" t="s">
        <v>8315</v>
      </c>
      <c r="R3500" s="11" t="s">
        <v>8316</v>
      </c>
      <c r="S3500" s="14">
        <f t="shared" si="166"/>
        <v>42459.15861111111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64"/>
        <v>106</v>
      </c>
      <c r="P3501">
        <f t="shared" si="165"/>
        <v>60.29</v>
      </c>
      <c r="Q3501" s="11" t="s">
        <v>8315</v>
      </c>
      <c r="R3501" s="11" t="s">
        <v>8316</v>
      </c>
      <c r="S3501" s="14">
        <f t="shared" si="166"/>
        <v>42132.036168981482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64"/>
        <v>106</v>
      </c>
      <c r="P3502">
        <f t="shared" si="165"/>
        <v>25.31</v>
      </c>
      <c r="Q3502" s="11" t="s">
        <v>8315</v>
      </c>
      <c r="R3502" s="11" t="s">
        <v>8316</v>
      </c>
      <c r="S3502" s="14">
        <f t="shared" si="166"/>
        <v>42419.91942129629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64"/>
        <v>101</v>
      </c>
      <c r="P3503">
        <f t="shared" si="165"/>
        <v>35.950000000000003</v>
      </c>
      <c r="Q3503" s="11" t="s">
        <v>8315</v>
      </c>
      <c r="R3503" s="11" t="s">
        <v>8316</v>
      </c>
      <c r="S3503" s="14">
        <f t="shared" si="166"/>
        <v>42233.763831018514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64"/>
        <v>105</v>
      </c>
      <c r="P3504">
        <f t="shared" si="165"/>
        <v>136</v>
      </c>
      <c r="Q3504" s="11" t="s">
        <v>8315</v>
      </c>
      <c r="R3504" s="11" t="s">
        <v>8316</v>
      </c>
      <c r="S3504" s="14">
        <f t="shared" si="166"/>
        <v>42430.839398148149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64"/>
        <v>108</v>
      </c>
      <c r="P3505">
        <f t="shared" si="165"/>
        <v>70.760000000000005</v>
      </c>
      <c r="Q3505" s="11" t="s">
        <v>8315</v>
      </c>
      <c r="R3505" s="11" t="s">
        <v>8316</v>
      </c>
      <c r="S3505" s="14">
        <f t="shared" si="166"/>
        <v>42545.478333333333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64"/>
        <v>100</v>
      </c>
      <c r="P3506">
        <f t="shared" si="165"/>
        <v>125</v>
      </c>
      <c r="Q3506" s="11" t="s">
        <v>8315</v>
      </c>
      <c r="R3506" s="11" t="s">
        <v>8316</v>
      </c>
      <c r="S3506" s="14">
        <f t="shared" si="166"/>
        <v>42297.748738425929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64"/>
        <v>104</v>
      </c>
      <c r="P3507">
        <f t="shared" si="165"/>
        <v>66.510000000000005</v>
      </c>
      <c r="Q3507" s="11" t="s">
        <v>8315</v>
      </c>
      <c r="R3507" s="11" t="s">
        <v>8316</v>
      </c>
      <c r="S3507" s="14">
        <f t="shared" si="166"/>
        <v>41760.935706018521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64"/>
        <v>102</v>
      </c>
      <c r="P3508">
        <f t="shared" si="165"/>
        <v>105</v>
      </c>
      <c r="Q3508" s="11" t="s">
        <v>8315</v>
      </c>
      <c r="R3508" s="11" t="s">
        <v>8316</v>
      </c>
      <c r="S3508" s="14">
        <f t="shared" si="166"/>
        <v>41829.734259259261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64"/>
        <v>104</v>
      </c>
      <c r="P3509">
        <f t="shared" si="165"/>
        <v>145</v>
      </c>
      <c r="Q3509" s="11" t="s">
        <v>8315</v>
      </c>
      <c r="R3509" s="11" t="s">
        <v>8316</v>
      </c>
      <c r="S3509" s="14">
        <f t="shared" si="166"/>
        <v>42491.92288194444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64"/>
        <v>180</v>
      </c>
      <c r="P3510">
        <f t="shared" si="165"/>
        <v>12</v>
      </c>
      <c r="Q3510" s="11" t="s">
        <v>8315</v>
      </c>
      <c r="R3510" s="11" t="s">
        <v>8316</v>
      </c>
      <c r="S3510" s="14">
        <f t="shared" si="166"/>
        <v>42477.729780092588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64"/>
        <v>106</v>
      </c>
      <c r="P3511">
        <f t="shared" si="165"/>
        <v>96.67</v>
      </c>
      <c r="Q3511" s="11" t="s">
        <v>8315</v>
      </c>
      <c r="R3511" s="11" t="s">
        <v>8316</v>
      </c>
      <c r="S3511" s="14">
        <f t="shared" si="166"/>
        <v>41950.859560185185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64"/>
        <v>101</v>
      </c>
      <c r="P3512">
        <f t="shared" si="165"/>
        <v>60.33</v>
      </c>
      <c r="Q3512" s="11" t="s">
        <v>8315</v>
      </c>
      <c r="R3512" s="11" t="s">
        <v>8316</v>
      </c>
      <c r="S3512" s="14">
        <f t="shared" si="166"/>
        <v>41802.62090277778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64"/>
        <v>101</v>
      </c>
      <c r="P3513">
        <f t="shared" si="165"/>
        <v>79.89</v>
      </c>
      <c r="Q3513" s="11" t="s">
        <v>8315</v>
      </c>
      <c r="R3513" s="11" t="s">
        <v>8316</v>
      </c>
      <c r="S3513" s="14">
        <f t="shared" si="166"/>
        <v>41927.873784722222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64"/>
        <v>100</v>
      </c>
      <c r="P3514">
        <f t="shared" si="165"/>
        <v>58.82</v>
      </c>
      <c r="Q3514" s="11" t="s">
        <v>8315</v>
      </c>
      <c r="R3514" s="11" t="s">
        <v>8316</v>
      </c>
      <c r="S3514" s="14">
        <f t="shared" si="166"/>
        <v>42057.536944444444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64"/>
        <v>118</v>
      </c>
      <c r="P3515">
        <f t="shared" si="165"/>
        <v>75.34</v>
      </c>
      <c r="Q3515" s="11" t="s">
        <v>8315</v>
      </c>
      <c r="R3515" s="11" t="s">
        <v>8316</v>
      </c>
      <c r="S3515" s="14">
        <f t="shared" si="166"/>
        <v>41781.096203703702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64"/>
        <v>110</v>
      </c>
      <c r="P3516">
        <f t="shared" si="165"/>
        <v>55</v>
      </c>
      <c r="Q3516" s="11" t="s">
        <v>8315</v>
      </c>
      <c r="R3516" s="11" t="s">
        <v>8316</v>
      </c>
      <c r="S3516" s="14">
        <f t="shared" si="166"/>
        <v>42020.846666666665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64"/>
        <v>103</v>
      </c>
      <c r="P3517">
        <f t="shared" si="165"/>
        <v>66.959999999999994</v>
      </c>
      <c r="Q3517" s="11" t="s">
        <v>8315</v>
      </c>
      <c r="R3517" s="11" t="s">
        <v>8316</v>
      </c>
      <c r="S3517" s="14">
        <f t="shared" si="166"/>
        <v>42125.772812499999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64"/>
        <v>100</v>
      </c>
      <c r="P3518">
        <f t="shared" si="165"/>
        <v>227.27</v>
      </c>
      <c r="Q3518" s="11" t="s">
        <v>8315</v>
      </c>
      <c r="R3518" s="11" t="s">
        <v>8316</v>
      </c>
      <c r="S3518" s="14">
        <f t="shared" si="166"/>
        <v>41856.010069444441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64"/>
        <v>100</v>
      </c>
      <c r="P3519">
        <f t="shared" si="165"/>
        <v>307.69</v>
      </c>
      <c r="Q3519" s="11" t="s">
        <v>8315</v>
      </c>
      <c r="R3519" s="11" t="s">
        <v>8316</v>
      </c>
      <c r="S3519" s="14">
        <f t="shared" si="166"/>
        <v>41794.817523148151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64"/>
        <v>110</v>
      </c>
      <c r="P3520">
        <f t="shared" si="165"/>
        <v>50.02</v>
      </c>
      <c r="Q3520" s="11" t="s">
        <v>8315</v>
      </c>
      <c r="R3520" s="11" t="s">
        <v>8316</v>
      </c>
      <c r="S3520" s="14">
        <f t="shared" si="166"/>
        <v>41893.783553240741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64"/>
        <v>101</v>
      </c>
      <c r="P3521">
        <f t="shared" si="165"/>
        <v>72.39</v>
      </c>
      <c r="Q3521" s="11" t="s">
        <v>8315</v>
      </c>
      <c r="R3521" s="11" t="s">
        <v>8316</v>
      </c>
      <c r="S3521" s="14">
        <f t="shared" si="166"/>
        <v>42037.598958333328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164"/>
        <v>101</v>
      </c>
      <c r="P3522">
        <f t="shared" si="165"/>
        <v>95.95</v>
      </c>
      <c r="Q3522" s="11" t="s">
        <v>8315</v>
      </c>
      <c r="R3522" s="11" t="s">
        <v>8316</v>
      </c>
      <c r="S3522" s="14">
        <f t="shared" si="166"/>
        <v>42227.824212962965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167">ROUND(E3523/D3523*100,0)</f>
        <v>169</v>
      </c>
      <c r="P3523">
        <f t="shared" ref="P3523:P3586" si="168">ROUND(E3523/L3523,2)</f>
        <v>45.62</v>
      </c>
      <c r="Q3523" s="11" t="s">
        <v>8315</v>
      </c>
      <c r="R3523" s="11" t="s">
        <v>8316</v>
      </c>
      <c r="S3523" s="14">
        <f t="shared" ref="S3523:S3586" si="169">(((J3523/60)/60)/24)+DATE(1970,1,1)</f>
        <v>41881.361342592594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67"/>
        <v>100</v>
      </c>
      <c r="P3524">
        <f t="shared" si="168"/>
        <v>41.03</v>
      </c>
      <c r="Q3524" s="11" t="s">
        <v>8315</v>
      </c>
      <c r="R3524" s="11" t="s">
        <v>8316</v>
      </c>
      <c r="S3524" s="14">
        <f t="shared" si="169"/>
        <v>42234.789884259255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67"/>
        <v>114</v>
      </c>
      <c r="P3525">
        <f t="shared" si="168"/>
        <v>56.83</v>
      </c>
      <c r="Q3525" s="11" t="s">
        <v>8315</v>
      </c>
      <c r="R3525" s="11" t="s">
        <v>8316</v>
      </c>
      <c r="S3525" s="14">
        <f t="shared" si="169"/>
        <v>42581.397546296299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67"/>
        <v>102</v>
      </c>
      <c r="P3526">
        <f t="shared" si="168"/>
        <v>137.24</v>
      </c>
      <c r="Q3526" s="11" t="s">
        <v>8315</v>
      </c>
      <c r="R3526" s="11" t="s">
        <v>8316</v>
      </c>
      <c r="S3526" s="14">
        <f t="shared" si="169"/>
        <v>41880.76357638889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67"/>
        <v>106</v>
      </c>
      <c r="P3527">
        <f t="shared" si="168"/>
        <v>75.709999999999994</v>
      </c>
      <c r="Q3527" s="11" t="s">
        <v>8315</v>
      </c>
      <c r="R3527" s="11" t="s">
        <v>8316</v>
      </c>
      <c r="S3527" s="14">
        <f t="shared" si="169"/>
        <v>42214.6956712963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67"/>
        <v>102</v>
      </c>
      <c r="P3528">
        <f t="shared" si="168"/>
        <v>99</v>
      </c>
      <c r="Q3528" s="11" t="s">
        <v>8315</v>
      </c>
      <c r="R3528" s="11" t="s">
        <v>8316</v>
      </c>
      <c r="S3528" s="14">
        <f t="shared" si="169"/>
        <v>42460.335312499999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67"/>
        <v>117</v>
      </c>
      <c r="P3529">
        <f t="shared" si="168"/>
        <v>81.569999999999993</v>
      </c>
      <c r="Q3529" s="11" t="s">
        <v>8315</v>
      </c>
      <c r="R3529" s="11" t="s">
        <v>8316</v>
      </c>
      <c r="S3529" s="14">
        <f t="shared" si="169"/>
        <v>42167.023206018523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67"/>
        <v>101</v>
      </c>
      <c r="P3530">
        <f t="shared" si="168"/>
        <v>45.11</v>
      </c>
      <c r="Q3530" s="11" t="s">
        <v>8315</v>
      </c>
      <c r="R3530" s="11" t="s">
        <v>8316</v>
      </c>
      <c r="S3530" s="14">
        <f t="shared" si="169"/>
        <v>42733.50136574074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67"/>
        <v>132</v>
      </c>
      <c r="P3531">
        <f t="shared" si="168"/>
        <v>36.67</v>
      </c>
      <c r="Q3531" s="11" t="s">
        <v>8315</v>
      </c>
      <c r="R3531" s="11" t="s">
        <v>8316</v>
      </c>
      <c r="S3531" s="14">
        <f t="shared" si="169"/>
        <v>42177.761782407411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67"/>
        <v>100</v>
      </c>
      <c r="P3532">
        <f t="shared" si="168"/>
        <v>125</v>
      </c>
      <c r="Q3532" s="11" t="s">
        <v>8315</v>
      </c>
      <c r="R3532" s="11" t="s">
        <v>8316</v>
      </c>
      <c r="S3532" s="14">
        <f t="shared" si="169"/>
        <v>42442.623344907406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67"/>
        <v>128</v>
      </c>
      <c r="P3533">
        <f t="shared" si="168"/>
        <v>49.23</v>
      </c>
      <c r="Q3533" s="11" t="s">
        <v>8315</v>
      </c>
      <c r="R3533" s="11" t="s">
        <v>8316</v>
      </c>
      <c r="S3533" s="14">
        <f t="shared" si="169"/>
        <v>42521.654328703706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67"/>
        <v>119</v>
      </c>
      <c r="P3534">
        <f t="shared" si="168"/>
        <v>42.3</v>
      </c>
      <c r="Q3534" s="11" t="s">
        <v>8315</v>
      </c>
      <c r="R3534" s="11" t="s">
        <v>8316</v>
      </c>
      <c r="S3534" s="14">
        <f t="shared" si="169"/>
        <v>41884.599849537037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67"/>
        <v>126</v>
      </c>
      <c r="P3535">
        <f t="shared" si="168"/>
        <v>78.88</v>
      </c>
      <c r="Q3535" s="11" t="s">
        <v>8315</v>
      </c>
      <c r="R3535" s="11" t="s">
        <v>8316</v>
      </c>
      <c r="S3535" s="14">
        <f t="shared" si="169"/>
        <v>42289.761192129634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67"/>
        <v>156</v>
      </c>
      <c r="P3536">
        <f t="shared" si="168"/>
        <v>38.28</v>
      </c>
      <c r="Q3536" s="11" t="s">
        <v>8315</v>
      </c>
      <c r="R3536" s="11" t="s">
        <v>8316</v>
      </c>
      <c r="S3536" s="14">
        <f t="shared" si="169"/>
        <v>42243.6252662037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67"/>
        <v>103</v>
      </c>
      <c r="P3537">
        <f t="shared" si="168"/>
        <v>44.85</v>
      </c>
      <c r="Q3537" s="11" t="s">
        <v>8315</v>
      </c>
      <c r="R3537" s="11" t="s">
        <v>8316</v>
      </c>
      <c r="S3537" s="14">
        <f t="shared" si="169"/>
        <v>42248.640162037031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67"/>
        <v>153</v>
      </c>
      <c r="P3538">
        <f t="shared" si="168"/>
        <v>13.53</v>
      </c>
      <c r="Q3538" s="11" t="s">
        <v>8315</v>
      </c>
      <c r="R3538" s="11" t="s">
        <v>8316</v>
      </c>
      <c r="S3538" s="14">
        <f t="shared" si="169"/>
        <v>42328.727141203708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67"/>
        <v>180</v>
      </c>
      <c r="P3539">
        <f t="shared" si="168"/>
        <v>43.5</v>
      </c>
      <c r="Q3539" s="11" t="s">
        <v>8315</v>
      </c>
      <c r="R3539" s="11" t="s">
        <v>8316</v>
      </c>
      <c r="S3539" s="14">
        <f t="shared" si="169"/>
        <v>41923.354351851849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67"/>
        <v>128</v>
      </c>
      <c r="P3540">
        <f t="shared" si="168"/>
        <v>30.95</v>
      </c>
      <c r="Q3540" s="11" t="s">
        <v>8315</v>
      </c>
      <c r="R3540" s="11" t="s">
        <v>8316</v>
      </c>
      <c r="S3540" s="14">
        <f t="shared" si="169"/>
        <v>42571.420601851853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67"/>
        <v>120</v>
      </c>
      <c r="P3541">
        <f t="shared" si="168"/>
        <v>55.23</v>
      </c>
      <c r="Q3541" s="11" t="s">
        <v>8315</v>
      </c>
      <c r="R3541" s="11" t="s">
        <v>8316</v>
      </c>
      <c r="S3541" s="14">
        <f t="shared" si="169"/>
        <v>42600.756041666667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67"/>
        <v>123</v>
      </c>
      <c r="P3542">
        <f t="shared" si="168"/>
        <v>46.13</v>
      </c>
      <c r="Q3542" s="11" t="s">
        <v>8315</v>
      </c>
      <c r="R3542" s="11" t="s">
        <v>8316</v>
      </c>
      <c r="S3542" s="14">
        <f t="shared" si="169"/>
        <v>42517.003368055557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67"/>
        <v>105</v>
      </c>
      <c r="P3543">
        <f t="shared" si="168"/>
        <v>39.380000000000003</v>
      </c>
      <c r="Q3543" s="11" t="s">
        <v>8315</v>
      </c>
      <c r="R3543" s="11" t="s">
        <v>8316</v>
      </c>
      <c r="S3543" s="14">
        <f t="shared" si="169"/>
        <v>42222.730034722219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67"/>
        <v>102</v>
      </c>
      <c r="P3544">
        <f t="shared" si="168"/>
        <v>66.150000000000006</v>
      </c>
      <c r="Q3544" s="11" t="s">
        <v>8315</v>
      </c>
      <c r="R3544" s="11" t="s">
        <v>8316</v>
      </c>
      <c r="S3544" s="14">
        <f t="shared" si="169"/>
        <v>41829.599791666667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67"/>
        <v>105</v>
      </c>
      <c r="P3545">
        <f t="shared" si="168"/>
        <v>54.14</v>
      </c>
      <c r="Q3545" s="11" t="s">
        <v>8315</v>
      </c>
      <c r="R3545" s="11" t="s">
        <v>8316</v>
      </c>
      <c r="S3545" s="14">
        <f t="shared" si="169"/>
        <v>42150.755312499998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67"/>
        <v>100</v>
      </c>
      <c r="P3546">
        <f t="shared" si="168"/>
        <v>104.17</v>
      </c>
      <c r="Q3546" s="11" t="s">
        <v>8315</v>
      </c>
      <c r="R3546" s="11" t="s">
        <v>8316</v>
      </c>
      <c r="S3546" s="14">
        <f t="shared" si="169"/>
        <v>42040.831678240742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67"/>
        <v>100</v>
      </c>
      <c r="P3547">
        <f t="shared" si="168"/>
        <v>31.38</v>
      </c>
      <c r="Q3547" s="11" t="s">
        <v>8315</v>
      </c>
      <c r="R3547" s="11" t="s">
        <v>8316</v>
      </c>
      <c r="S3547" s="14">
        <f t="shared" si="169"/>
        <v>42075.807395833333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67"/>
        <v>102</v>
      </c>
      <c r="P3548">
        <f t="shared" si="168"/>
        <v>59.21</v>
      </c>
      <c r="Q3548" s="11" t="s">
        <v>8315</v>
      </c>
      <c r="R3548" s="11" t="s">
        <v>8316</v>
      </c>
      <c r="S3548" s="14">
        <f t="shared" si="169"/>
        <v>42073.660694444443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67"/>
        <v>114</v>
      </c>
      <c r="P3549">
        <f t="shared" si="168"/>
        <v>119.18</v>
      </c>
      <c r="Q3549" s="11" t="s">
        <v>8315</v>
      </c>
      <c r="R3549" s="11" t="s">
        <v>8316</v>
      </c>
      <c r="S3549" s="14">
        <f t="shared" si="169"/>
        <v>42480.078715277778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67"/>
        <v>102</v>
      </c>
      <c r="P3550">
        <f t="shared" si="168"/>
        <v>164.62</v>
      </c>
      <c r="Q3550" s="11" t="s">
        <v>8315</v>
      </c>
      <c r="R3550" s="11" t="s">
        <v>8316</v>
      </c>
      <c r="S3550" s="14">
        <f t="shared" si="169"/>
        <v>42411.942291666666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67"/>
        <v>102</v>
      </c>
      <c r="P3551">
        <f t="shared" si="168"/>
        <v>24.29</v>
      </c>
      <c r="Q3551" s="11" t="s">
        <v>8315</v>
      </c>
      <c r="R3551" s="11" t="s">
        <v>8316</v>
      </c>
      <c r="S3551" s="14">
        <f t="shared" si="169"/>
        <v>42223.394363425927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67"/>
        <v>105</v>
      </c>
      <c r="P3552">
        <f t="shared" si="168"/>
        <v>40.94</v>
      </c>
      <c r="Q3552" s="11" t="s">
        <v>8315</v>
      </c>
      <c r="R3552" s="11" t="s">
        <v>8316</v>
      </c>
      <c r="S3552" s="14">
        <f t="shared" si="169"/>
        <v>42462.893495370372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67"/>
        <v>102</v>
      </c>
      <c r="P3553">
        <f t="shared" si="168"/>
        <v>61.1</v>
      </c>
      <c r="Q3553" s="11" t="s">
        <v>8315</v>
      </c>
      <c r="R3553" s="11" t="s">
        <v>8316</v>
      </c>
      <c r="S3553" s="14">
        <f t="shared" si="169"/>
        <v>41753.515856481477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67"/>
        <v>100</v>
      </c>
      <c r="P3554">
        <f t="shared" si="168"/>
        <v>38.65</v>
      </c>
      <c r="Q3554" s="11" t="s">
        <v>8315</v>
      </c>
      <c r="R3554" s="11" t="s">
        <v>8316</v>
      </c>
      <c r="S3554" s="14">
        <f t="shared" si="169"/>
        <v>41788.587083333332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67"/>
        <v>106</v>
      </c>
      <c r="P3555">
        <f t="shared" si="168"/>
        <v>56.2</v>
      </c>
      <c r="Q3555" s="11" t="s">
        <v>8315</v>
      </c>
      <c r="R3555" s="11" t="s">
        <v>8316</v>
      </c>
      <c r="S3555" s="14">
        <f t="shared" si="169"/>
        <v>42196.028703703705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67"/>
        <v>113</v>
      </c>
      <c r="P3556">
        <f t="shared" si="168"/>
        <v>107</v>
      </c>
      <c r="Q3556" s="11" t="s">
        <v>8315</v>
      </c>
      <c r="R3556" s="11" t="s">
        <v>8316</v>
      </c>
      <c r="S3556" s="14">
        <f t="shared" si="169"/>
        <v>42016.050451388888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67"/>
        <v>100</v>
      </c>
      <c r="P3557">
        <f t="shared" si="168"/>
        <v>171.43</v>
      </c>
      <c r="Q3557" s="11" t="s">
        <v>8315</v>
      </c>
      <c r="R3557" s="11" t="s">
        <v>8316</v>
      </c>
      <c r="S3557" s="14">
        <f t="shared" si="169"/>
        <v>42661.442060185189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67"/>
        <v>100</v>
      </c>
      <c r="P3558">
        <f t="shared" si="168"/>
        <v>110.5</v>
      </c>
      <c r="Q3558" s="11" t="s">
        <v>8315</v>
      </c>
      <c r="R3558" s="11" t="s">
        <v>8316</v>
      </c>
      <c r="S3558" s="14">
        <f t="shared" si="169"/>
        <v>41808.649583333332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67"/>
        <v>100</v>
      </c>
      <c r="P3559">
        <f t="shared" si="168"/>
        <v>179.28</v>
      </c>
      <c r="Q3559" s="11" t="s">
        <v>8315</v>
      </c>
      <c r="R3559" s="11" t="s">
        <v>8316</v>
      </c>
      <c r="S3559" s="14">
        <f t="shared" si="169"/>
        <v>41730.276747685188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67"/>
        <v>144</v>
      </c>
      <c r="P3560">
        <f t="shared" si="168"/>
        <v>22.91</v>
      </c>
      <c r="Q3560" s="11" t="s">
        <v>8315</v>
      </c>
      <c r="R3560" s="11" t="s">
        <v>8316</v>
      </c>
      <c r="S3560" s="14">
        <f t="shared" si="169"/>
        <v>42139.816840277781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67"/>
        <v>104</v>
      </c>
      <c r="P3561">
        <f t="shared" si="168"/>
        <v>43.13</v>
      </c>
      <c r="Q3561" s="11" t="s">
        <v>8315</v>
      </c>
      <c r="R3561" s="11" t="s">
        <v>8316</v>
      </c>
      <c r="S3561" s="14">
        <f t="shared" si="169"/>
        <v>42194.096157407403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67"/>
        <v>108</v>
      </c>
      <c r="P3562">
        <f t="shared" si="168"/>
        <v>46.89</v>
      </c>
      <c r="Q3562" s="11" t="s">
        <v>8315</v>
      </c>
      <c r="R3562" s="11" t="s">
        <v>8316</v>
      </c>
      <c r="S3562" s="14">
        <f t="shared" si="169"/>
        <v>42115.889652777783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67"/>
        <v>102</v>
      </c>
      <c r="P3563">
        <f t="shared" si="168"/>
        <v>47.41</v>
      </c>
      <c r="Q3563" s="11" t="s">
        <v>8315</v>
      </c>
      <c r="R3563" s="11" t="s">
        <v>8316</v>
      </c>
      <c r="S3563" s="14">
        <f t="shared" si="169"/>
        <v>42203.680300925931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67"/>
        <v>149</v>
      </c>
      <c r="P3564">
        <f t="shared" si="168"/>
        <v>15.13</v>
      </c>
      <c r="Q3564" s="11" t="s">
        <v>8315</v>
      </c>
      <c r="R3564" s="11" t="s">
        <v>8316</v>
      </c>
      <c r="S3564" s="14">
        <f t="shared" si="169"/>
        <v>42433.761886574073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67"/>
        <v>105</v>
      </c>
      <c r="P3565">
        <f t="shared" si="168"/>
        <v>21.1</v>
      </c>
      <c r="Q3565" s="11" t="s">
        <v>8315</v>
      </c>
      <c r="R3565" s="11" t="s">
        <v>8316</v>
      </c>
      <c r="S3565" s="14">
        <f t="shared" si="169"/>
        <v>42555.671944444446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67"/>
        <v>101</v>
      </c>
      <c r="P3566">
        <f t="shared" si="168"/>
        <v>59.12</v>
      </c>
      <c r="Q3566" s="11" t="s">
        <v>8315</v>
      </c>
      <c r="R3566" s="11" t="s">
        <v>8316</v>
      </c>
      <c r="S3566" s="14">
        <f t="shared" si="169"/>
        <v>42236.623252314821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67"/>
        <v>131</v>
      </c>
      <c r="P3567">
        <f t="shared" si="168"/>
        <v>97.92</v>
      </c>
      <c r="Q3567" s="11" t="s">
        <v>8315</v>
      </c>
      <c r="R3567" s="11" t="s">
        <v>8316</v>
      </c>
      <c r="S3567" s="14">
        <f t="shared" si="169"/>
        <v>41974.743148148147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67"/>
        <v>105</v>
      </c>
      <c r="P3568">
        <f t="shared" si="168"/>
        <v>55.13</v>
      </c>
      <c r="Q3568" s="11" t="s">
        <v>8315</v>
      </c>
      <c r="R3568" s="11" t="s">
        <v>8316</v>
      </c>
      <c r="S3568" s="14">
        <f t="shared" si="169"/>
        <v>41997.507905092592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67"/>
        <v>109</v>
      </c>
      <c r="P3569">
        <f t="shared" si="168"/>
        <v>26.54</v>
      </c>
      <c r="Q3569" s="11" t="s">
        <v>8315</v>
      </c>
      <c r="R3569" s="11" t="s">
        <v>8316</v>
      </c>
      <c r="S3569" s="14">
        <f t="shared" si="169"/>
        <v>42135.810694444444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67"/>
        <v>111</v>
      </c>
      <c r="P3570">
        <f t="shared" si="168"/>
        <v>58.42</v>
      </c>
      <c r="Q3570" s="11" t="s">
        <v>8315</v>
      </c>
      <c r="R3570" s="11" t="s">
        <v>8316</v>
      </c>
      <c r="S3570" s="14">
        <f t="shared" si="169"/>
        <v>41869.740671296298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67"/>
        <v>100</v>
      </c>
      <c r="P3571">
        <f t="shared" si="168"/>
        <v>122.54</v>
      </c>
      <c r="Q3571" s="11" t="s">
        <v>8315</v>
      </c>
      <c r="R3571" s="11" t="s">
        <v>8316</v>
      </c>
      <c r="S3571" s="14">
        <f t="shared" si="169"/>
        <v>41982.688611111109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67"/>
        <v>114</v>
      </c>
      <c r="P3572">
        <f t="shared" si="168"/>
        <v>87.96</v>
      </c>
      <c r="Q3572" s="11" t="s">
        <v>8315</v>
      </c>
      <c r="R3572" s="11" t="s">
        <v>8316</v>
      </c>
      <c r="S3572" s="14">
        <f t="shared" si="169"/>
        <v>41976.331979166673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67"/>
        <v>122</v>
      </c>
      <c r="P3573">
        <f t="shared" si="168"/>
        <v>73.239999999999995</v>
      </c>
      <c r="Q3573" s="11" t="s">
        <v>8315</v>
      </c>
      <c r="R3573" s="11" t="s">
        <v>8316</v>
      </c>
      <c r="S3573" s="14">
        <f t="shared" si="169"/>
        <v>41912.858946759261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67"/>
        <v>100</v>
      </c>
      <c r="P3574">
        <f t="shared" si="168"/>
        <v>55.56</v>
      </c>
      <c r="Q3574" s="11" t="s">
        <v>8315</v>
      </c>
      <c r="R3574" s="11" t="s">
        <v>8316</v>
      </c>
      <c r="S3574" s="14">
        <f t="shared" si="169"/>
        <v>42146.570393518516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67"/>
        <v>103</v>
      </c>
      <c r="P3575">
        <f t="shared" si="168"/>
        <v>39.54</v>
      </c>
      <c r="Q3575" s="11" t="s">
        <v>8315</v>
      </c>
      <c r="R3575" s="11" t="s">
        <v>8316</v>
      </c>
      <c r="S3575" s="14">
        <f t="shared" si="169"/>
        <v>41921.375532407408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67"/>
        <v>106</v>
      </c>
      <c r="P3576">
        <f t="shared" si="168"/>
        <v>136.78</v>
      </c>
      <c r="Q3576" s="11" t="s">
        <v>8315</v>
      </c>
      <c r="R3576" s="11" t="s">
        <v>8316</v>
      </c>
      <c r="S3576" s="14">
        <f t="shared" si="169"/>
        <v>41926.942685185182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67"/>
        <v>101</v>
      </c>
      <c r="P3577">
        <f t="shared" si="168"/>
        <v>99.34</v>
      </c>
      <c r="Q3577" s="11" t="s">
        <v>8315</v>
      </c>
      <c r="R3577" s="11" t="s">
        <v>8316</v>
      </c>
      <c r="S3577" s="14">
        <f t="shared" si="169"/>
        <v>42561.783877314811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67"/>
        <v>100</v>
      </c>
      <c r="P3578">
        <f t="shared" si="168"/>
        <v>20</v>
      </c>
      <c r="Q3578" s="11" t="s">
        <v>8315</v>
      </c>
      <c r="R3578" s="11" t="s">
        <v>8316</v>
      </c>
      <c r="S3578" s="14">
        <f t="shared" si="169"/>
        <v>42649.54923611111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67"/>
        <v>130</v>
      </c>
      <c r="P3579">
        <f t="shared" si="168"/>
        <v>28.89</v>
      </c>
      <c r="Q3579" s="11" t="s">
        <v>8315</v>
      </c>
      <c r="R3579" s="11" t="s">
        <v>8316</v>
      </c>
      <c r="S3579" s="14">
        <f t="shared" si="169"/>
        <v>42093.786840277782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67"/>
        <v>100</v>
      </c>
      <c r="P3580">
        <f t="shared" si="168"/>
        <v>40.549999999999997</v>
      </c>
      <c r="Q3580" s="11" t="s">
        <v>8315</v>
      </c>
      <c r="R3580" s="11" t="s">
        <v>8316</v>
      </c>
      <c r="S3580" s="14">
        <f t="shared" si="169"/>
        <v>42460.733530092592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67"/>
        <v>100</v>
      </c>
      <c r="P3581">
        <f t="shared" si="168"/>
        <v>35.71</v>
      </c>
      <c r="Q3581" s="11" t="s">
        <v>8315</v>
      </c>
      <c r="R3581" s="11" t="s">
        <v>8316</v>
      </c>
      <c r="S3581" s="14">
        <f t="shared" si="169"/>
        <v>42430.762222222227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67"/>
        <v>114</v>
      </c>
      <c r="P3582">
        <f t="shared" si="168"/>
        <v>37.96</v>
      </c>
      <c r="Q3582" s="11" t="s">
        <v>8315</v>
      </c>
      <c r="R3582" s="11" t="s">
        <v>8316</v>
      </c>
      <c r="S3582" s="14">
        <f t="shared" si="169"/>
        <v>42026.176180555558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67"/>
        <v>100</v>
      </c>
      <c r="P3583">
        <f t="shared" si="168"/>
        <v>33.33</v>
      </c>
      <c r="Q3583" s="11" t="s">
        <v>8315</v>
      </c>
      <c r="R3583" s="11" t="s">
        <v>8316</v>
      </c>
      <c r="S3583" s="14">
        <f t="shared" si="169"/>
        <v>41836.471180555556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67"/>
        <v>287</v>
      </c>
      <c r="P3584">
        <f t="shared" si="168"/>
        <v>58.57</v>
      </c>
      <c r="Q3584" s="11" t="s">
        <v>8315</v>
      </c>
      <c r="R3584" s="11" t="s">
        <v>8316</v>
      </c>
      <c r="S3584" s="14">
        <f t="shared" si="169"/>
        <v>42451.095856481479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67"/>
        <v>109</v>
      </c>
      <c r="P3585">
        <f t="shared" si="168"/>
        <v>135.63</v>
      </c>
      <c r="Q3585" s="11" t="s">
        <v>8315</v>
      </c>
      <c r="R3585" s="11" t="s">
        <v>8316</v>
      </c>
      <c r="S3585" s="14">
        <f t="shared" si="169"/>
        <v>42418.425983796296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167"/>
        <v>116</v>
      </c>
      <c r="P3586">
        <f t="shared" si="168"/>
        <v>30.94</v>
      </c>
      <c r="Q3586" s="11" t="s">
        <v>8315</v>
      </c>
      <c r="R3586" s="11" t="s">
        <v>8316</v>
      </c>
      <c r="S3586" s="14">
        <f t="shared" si="169"/>
        <v>42168.316481481481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170">ROUND(E3587/D3587*100,0)</f>
        <v>119</v>
      </c>
      <c r="P3587">
        <f t="shared" ref="P3587:P3650" si="171">ROUND(E3587/L3587,2)</f>
        <v>176.09</v>
      </c>
      <c r="Q3587" s="11" t="s">
        <v>8315</v>
      </c>
      <c r="R3587" s="11" t="s">
        <v>8316</v>
      </c>
      <c r="S3587" s="14">
        <f t="shared" ref="S3587:S3650" si="172">(((J3587/60)/60)/24)+DATE(1970,1,1)</f>
        <v>41964.716319444444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70"/>
        <v>109</v>
      </c>
      <c r="P3588">
        <f t="shared" si="171"/>
        <v>151.97999999999999</v>
      </c>
      <c r="Q3588" s="11" t="s">
        <v>8315</v>
      </c>
      <c r="R3588" s="11" t="s">
        <v>8316</v>
      </c>
      <c r="S3588" s="14">
        <f t="shared" si="172"/>
        <v>42576.697569444441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70"/>
        <v>127</v>
      </c>
      <c r="P3589">
        <f t="shared" si="171"/>
        <v>22.61</v>
      </c>
      <c r="Q3589" s="11" t="s">
        <v>8315</v>
      </c>
      <c r="R3589" s="11" t="s">
        <v>8316</v>
      </c>
      <c r="S3589" s="14">
        <f t="shared" si="172"/>
        <v>42503.539976851855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70"/>
        <v>101</v>
      </c>
      <c r="P3590">
        <f t="shared" si="171"/>
        <v>18.27</v>
      </c>
      <c r="Q3590" s="11" t="s">
        <v>8315</v>
      </c>
      <c r="R3590" s="11" t="s">
        <v>8316</v>
      </c>
      <c r="S3590" s="14">
        <f t="shared" si="172"/>
        <v>42101.828819444447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70"/>
        <v>128</v>
      </c>
      <c r="P3591">
        <f t="shared" si="171"/>
        <v>82.26</v>
      </c>
      <c r="Q3591" s="11" t="s">
        <v>8315</v>
      </c>
      <c r="R3591" s="11" t="s">
        <v>8316</v>
      </c>
      <c r="S3591" s="14">
        <f t="shared" si="172"/>
        <v>42125.647534722222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70"/>
        <v>100</v>
      </c>
      <c r="P3592">
        <f t="shared" si="171"/>
        <v>68.53</v>
      </c>
      <c r="Q3592" s="11" t="s">
        <v>8315</v>
      </c>
      <c r="R3592" s="11" t="s">
        <v>8316</v>
      </c>
      <c r="S3592" s="14">
        <f t="shared" si="172"/>
        <v>41902.333726851852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70"/>
        <v>175</v>
      </c>
      <c r="P3593">
        <f t="shared" si="171"/>
        <v>68.06</v>
      </c>
      <c r="Q3593" s="11" t="s">
        <v>8315</v>
      </c>
      <c r="R3593" s="11" t="s">
        <v>8316</v>
      </c>
      <c r="S3593" s="14">
        <f t="shared" si="172"/>
        <v>42003.948425925926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70"/>
        <v>127</v>
      </c>
      <c r="P3594">
        <f t="shared" si="171"/>
        <v>72.709999999999994</v>
      </c>
      <c r="Q3594" s="11" t="s">
        <v>8315</v>
      </c>
      <c r="R3594" s="11" t="s">
        <v>8316</v>
      </c>
      <c r="S3594" s="14">
        <f t="shared" si="172"/>
        <v>41988.829942129625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70"/>
        <v>111</v>
      </c>
      <c r="P3595">
        <f t="shared" si="171"/>
        <v>77.19</v>
      </c>
      <c r="Q3595" s="11" t="s">
        <v>8315</v>
      </c>
      <c r="R3595" s="11" t="s">
        <v>8316</v>
      </c>
      <c r="S3595" s="14">
        <f t="shared" si="172"/>
        <v>41974.898599537039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70"/>
        <v>126</v>
      </c>
      <c r="P3596">
        <f t="shared" si="171"/>
        <v>55.97</v>
      </c>
      <c r="Q3596" s="11" t="s">
        <v>8315</v>
      </c>
      <c r="R3596" s="11" t="s">
        <v>8316</v>
      </c>
      <c r="S3596" s="14">
        <f t="shared" si="172"/>
        <v>42592.066921296297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70"/>
        <v>119</v>
      </c>
      <c r="P3597">
        <f t="shared" si="171"/>
        <v>49.69</v>
      </c>
      <c r="Q3597" s="11" t="s">
        <v>8315</v>
      </c>
      <c r="R3597" s="11" t="s">
        <v>8316</v>
      </c>
      <c r="S3597" s="14">
        <f t="shared" si="172"/>
        <v>42050.008368055554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70"/>
        <v>108</v>
      </c>
      <c r="P3598">
        <f t="shared" si="171"/>
        <v>79</v>
      </c>
      <c r="Q3598" s="11" t="s">
        <v>8315</v>
      </c>
      <c r="R3598" s="11" t="s">
        <v>8316</v>
      </c>
      <c r="S3598" s="14">
        <f t="shared" si="172"/>
        <v>41856.715069444443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70"/>
        <v>103</v>
      </c>
      <c r="P3599">
        <f t="shared" si="171"/>
        <v>77.73</v>
      </c>
      <c r="Q3599" s="11" t="s">
        <v>8315</v>
      </c>
      <c r="R3599" s="11" t="s">
        <v>8316</v>
      </c>
      <c r="S3599" s="14">
        <f t="shared" si="172"/>
        <v>42417.585532407407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70"/>
        <v>110</v>
      </c>
      <c r="P3600">
        <f t="shared" si="171"/>
        <v>40.78</v>
      </c>
      <c r="Q3600" s="11" t="s">
        <v>8315</v>
      </c>
      <c r="R3600" s="11" t="s">
        <v>8316</v>
      </c>
      <c r="S3600" s="14">
        <f t="shared" si="172"/>
        <v>41866.79886574074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70"/>
        <v>202</v>
      </c>
      <c r="P3601">
        <f t="shared" si="171"/>
        <v>59.41</v>
      </c>
      <c r="Q3601" s="11" t="s">
        <v>8315</v>
      </c>
      <c r="R3601" s="11" t="s">
        <v>8316</v>
      </c>
      <c r="S3601" s="14">
        <f t="shared" si="172"/>
        <v>42220.79487268519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70"/>
        <v>130</v>
      </c>
      <c r="P3602">
        <f t="shared" si="171"/>
        <v>3.25</v>
      </c>
      <c r="Q3602" s="11" t="s">
        <v>8315</v>
      </c>
      <c r="R3602" s="11" t="s">
        <v>8316</v>
      </c>
      <c r="S3602" s="14">
        <f t="shared" si="172"/>
        <v>42628.849120370374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70"/>
        <v>104</v>
      </c>
      <c r="P3603">
        <f t="shared" si="171"/>
        <v>39.380000000000003</v>
      </c>
      <c r="Q3603" s="11" t="s">
        <v>8315</v>
      </c>
      <c r="R3603" s="11" t="s">
        <v>8316</v>
      </c>
      <c r="S3603" s="14">
        <f t="shared" si="172"/>
        <v>41990.99863425926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70"/>
        <v>100</v>
      </c>
      <c r="P3604">
        <f t="shared" si="171"/>
        <v>81.67</v>
      </c>
      <c r="Q3604" s="11" t="s">
        <v>8315</v>
      </c>
      <c r="R3604" s="11" t="s">
        <v>8316</v>
      </c>
      <c r="S3604" s="14">
        <f t="shared" si="172"/>
        <v>42447.894432870366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70"/>
        <v>171</v>
      </c>
      <c r="P3605">
        <f t="shared" si="171"/>
        <v>44.91</v>
      </c>
      <c r="Q3605" s="11" t="s">
        <v>8315</v>
      </c>
      <c r="R3605" s="11" t="s">
        <v>8316</v>
      </c>
      <c r="S3605" s="14">
        <f t="shared" si="172"/>
        <v>42283.864351851851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70"/>
        <v>113</v>
      </c>
      <c r="P3606">
        <f t="shared" si="171"/>
        <v>49.06</v>
      </c>
      <c r="Q3606" s="11" t="s">
        <v>8315</v>
      </c>
      <c r="R3606" s="11" t="s">
        <v>8316</v>
      </c>
      <c r="S3606" s="14">
        <f t="shared" si="172"/>
        <v>42483.015694444446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70"/>
        <v>184</v>
      </c>
      <c r="P3607">
        <f t="shared" si="171"/>
        <v>30.67</v>
      </c>
      <c r="Q3607" s="11" t="s">
        <v>8315</v>
      </c>
      <c r="R3607" s="11" t="s">
        <v>8316</v>
      </c>
      <c r="S3607" s="14">
        <f t="shared" si="172"/>
        <v>42383.793124999997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70"/>
        <v>130</v>
      </c>
      <c r="P3608">
        <f t="shared" si="171"/>
        <v>61.06</v>
      </c>
      <c r="Q3608" s="11" t="s">
        <v>8315</v>
      </c>
      <c r="R3608" s="11" t="s">
        <v>8316</v>
      </c>
      <c r="S3608" s="14">
        <f t="shared" si="172"/>
        <v>42566.604826388888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70"/>
        <v>105</v>
      </c>
      <c r="P3609">
        <f t="shared" si="171"/>
        <v>29</v>
      </c>
      <c r="Q3609" s="11" t="s">
        <v>8315</v>
      </c>
      <c r="R3609" s="11" t="s">
        <v>8316</v>
      </c>
      <c r="S3609" s="14">
        <f t="shared" si="172"/>
        <v>42338.963912037041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70"/>
        <v>100</v>
      </c>
      <c r="P3610">
        <f t="shared" si="171"/>
        <v>29.63</v>
      </c>
      <c r="Q3610" s="11" t="s">
        <v>8315</v>
      </c>
      <c r="R3610" s="11" t="s">
        <v>8316</v>
      </c>
      <c r="S3610" s="14">
        <f t="shared" si="172"/>
        <v>42506.709375000006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70"/>
        <v>153</v>
      </c>
      <c r="P3611">
        <f t="shared" si="171"/>
        <v>143.1</v>
      </c>
      <c r="Q3611" s="11" t="s">
        <v>8315</v>
      </c>
      <c r="R3611" s="11" t="s">
        <v>8316</v>
      </c>
      <c r="S3611" s="14">
        <f t="shared" si="172"/>
        <v>42429.991724537031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70"/>
        <v>162</v>
      </c>
      <c r="P3612">
        <f t="shared" si="171"/>
        <v>52.35</v>
      </c>
      <c r="Q3612" s="11" t="s">
        <v>8315</v>
      </c>
      <c r="R3612" s="11" t="s">
        <v>8316</v>
      </c>
      <c r="S3612" s="14">
        <f t="shared" si="172"/>
        <v>42203.432129629626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70"/>
        <v>136</v>
      </c>
      <c r="P3613">
        <f t="shared" si="171"/>
        <v>66.67</v>
      </c>
      <c r="Q3613" s="11" t="s">
        <v>8315</v>
      </c>
      <c r="R3613" s="11" t="s">
        <v>8316</v>
      </c>
      <c r="S3613" s="14">
        <f t="shared" si="172"/>
        <v>42072.370381944449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70"/>
        <v>144</v>
      </c>
      <c r="P3614">
        <f t="shared" si="171"/>
        <v>126.67</v>
      </c>
      <c r="Q3614" s="11" t="s">
        <v>8315</v>
      </c>
      <c r="R3614" s="11" t="s">
        <v>8316</v>
      </c>
      <c r="S3614" s="14">
        <f t="shared" si="172"/>
        <v>41789.726979166669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70"/>
        <v>100</v>
      </c>
      <c r="P3615">
        <f t="shared" si="171"/>
        <v>62.5</v>
      </c>
      <c r="Q3615" s="11" t="s">
        <v>8315</v>
      </c>
      <c r="R3615" s="11" t="s">
        <v>8316</v>
      </c>
      <c r="S3615" s="14">
        <f t="shared" si="172"/>
        <v>41788.58997685185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70"/>
        <v>101</v>
      </c>
      <c r="P3616">
        <f t="shared" si="171"/>
        <v>35.49</v>
      </c>
      <c r="Q3616" s="11" t="s">
        <v>8315</v>
      </c>
      <c r="R3616" s="11" t="s">
        <v>8316</v>
      </c>
      <c r="S3616" s="14">
        <f t="shared" si="172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70"/>
        <v>107</v>
      </c>
      <c r="P3617">
        <f t="shared" si="171"/>
        <v>37.08</v>
      </c>
      <c r="Q3617" s="11" t="s">
        <v>8315</v>
      </c>
      <c r="R3617" s="11" t="s">
        <v>8316</v>
      </c>
      <c r="S3617" s="14">
        <f t="shared" si="172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70"/>
        <v>125</v>
      </c>
      <c r="P3618">
        <f t="shared" si="171"/>
        <v>69.33</v>
      </c>
      <c r="Q3618" s="11" t="s">
        <v>8315</v>
      </c>
      <c r="R3618" s="11" t="s">
        <v>8316</v>
      </c>
      <c r="S3618" s="14">
        <f t="shared" si="172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70"/>
        <v>119</v>
      </c>
      <c r="P3619">
        <f t="shared" si="171"/>
        <v>17.25</v>
      </c>
      <c r="Q3619" s="11" t="s">
        <v>8315</v>
      </c>
      <c r="R3619" s="11" t="s">
        <v>8316</v>
      </c>
      <c r="S3619" s="14">
        <f t="shared" si="172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70"/>
        <v>101</v>
      </c>
      <c r="P3620">
        <f t="shared" si="171"/>
        <v>36.07</v>
      </c>
      <c r="Q3620" s="11" t="s">
        <v>8315</v>
      </c>
      <c r="R3620" s="11" t="s">
        <v>8316</v>
      </c>
      <c r="S3620" s="14">
        <f t="shared" si="172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70"/>
        <v>113</v>
      </c>
      <c r="P3621">
        <f t="shared" si="171"/>
        <v>66.47</v>
      </c>
      <c r="Q3621" s="11" t="s">
        <v>8315</v>
      </c>
      <c r="R3621" s="11" t="s">
        <v>8316</v>
      </c>
      <c r="S3621" s="14">
        <f t="shared" si="172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70"/>
        <v>105</v>
      </c>
      <c r="P3622">
        <f t="shared" si="171"/>
        <v>56.07</v>
      </c>
      <c r="Q3622" s="11" t="s">
        <v>8315</v>
      </c>
      <c r="R3622" s="11" t="s">
        <v>8316</v>
      </c>
      <c r="S3622" s="14">
        <f t="shared" si="172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70"/>
        <v>110</v>
      </c>
      <c r="P3623">
        <f t="shared" si="171"/>
        <v>47.03</v>
      </c>
      <c r="Q3623" s="11" t="s">
        <v>8315</v>
      </c>
      <c r="R3623" s="11" t="s">
        <v>8316</v>
      </c>
      <c r="S3623" s="14">
        <f t="shared" si="172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70"/>
        <v>100</v>
      </c>
      <c r="P3624">
        <f t="shared" si="171"/>
        <v>47.67</v>
      </c>
      <c r="Q3624" s="11" t="s">
        <v>8315</v>
      </c>
      <c r="R3624" s="11" t="s">
        <v>8316</v>
      </c>
      <c r="S3624" s="14">
        <f t="shared" si="172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70"/>
        <v>120</v>
      </c>
      <c r="P3625">
        <f t="shared" si="171"/>
        <v>88.24</v>
      </c>
      <c r="Q3625" s="11" t="s">
        <v>8315</v>
      </c>
      <c r="R3625" s="11" t="s">
        <v>8316</v>
      </c>
      <c r="S3625" s="14">
        <f t="shared" si="172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70"/>
        <v>105</v>
      </c>
      <c r="P3626">
        <f t="shared" si="171"/>
        <v>80.72</v>
      </c>
      <c r="Q3626" s="11" t="s">
        <v>8315</v>
      </c>
      <c r="R3626" s="11" t="s">
        <v>8316</v>
      </c>
      <c r="S3626" s="14">
        <f t="shared" si="172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70"/>
        <v>103</v>
      </c>
      <c r="P3627">
        <f t="shared" si="171"/>
        <v>39.49</v>
      </c>
      <c r="Q3627" s="11" t="s">
        <v>8315</v>
      </c>
      <c r="R3627" s="11" t="s">
        <v>8316</v>
      </c>
      <c r="S3627" s="14">
        <f t="shared" si="172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70"/>
        <v>102</v>
      </c>
      <c r="P3628">
        <f t="shared" si="171"/>
        <v>84.85</v>
      </c>
      <c r="Q3628" s="11" t="s">
        <v>8315</v>
      </c>
      <c r="R3628" s="11" t="s">
        <v>8316</v>
      </c>
      <c r="S3628" s="14">
        <f t="shared" si="172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70"/>
        <v>100</v>
      </c>
      <c r="P3629">
        <f t="shared" si="171"/>
        <v>68.97</v>
      </c>
      <c r="Q3629" s="11" t="s">
        <v>8315</v>
      </c>
      <c r="R3629" s="11" t="s">
        <v>8316</v>
      </c>
      <c r="S3629" s="14">
        <f t="shared" si="172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70"/>
        <v>0</v>
      </c>
      <c r="P3630" t="e">
        <f t="shared" si="171"/>
        <v>#DIV/0!</v>
      </c>
      <c r="Q3630" s="11" t="s">
        <v>8315</v>
      </c>
      <c r="R3630" s="11" t="s">
        <v>8357</v>
      </c>
      <c r="S3630" s="14">
        <f t="shared" si="172"/>
        <v>42291.833287037036</v>
      </c>
      <c r="T3630">
        <f t="shared" ref="T3630:T3649" si="173">YEAR(S3630)</f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70"/>
        <v>0</v>
      </c>
      <c r="P3631">
        <f t="shared" si="171"/>
        <v>1</v>
      </c>
      <c r="Q3631" s="11" t="s">
        <v>8315</v>
      </c>
      <c r="R3631" s="11" t="s">
        <v>8357</v>
      </c>
      <c r="S3631" s="14">
        <f t="shared" si="172"/>
        <v>42437.094490740739</v>
      </c>
      <c r="T3631">
        <f t="shared" si="173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70"/>
        <v>0</v>
      </c>
      <c r="P3632">
        <f t="shared" si="171"/>
        <v>1</v>
      </c>
      <c r="Q3632" s="11" t="s">
        <v>8315</v>
      </c>
      <c r="R3632" s="11" t="s">
        <v>8357</v>
      </c>
      <c r="S3632" s="14">
        <f t="shared" si="172"/>
        <v>41942.84710648148</v>
      </c>
      <c r="T3632">
        <f t="shared" si="173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70"/>
        <v>51</v>
      </c>
      <c r="P3633">
        <f t="shared" si="171"/>
        <v>147.88</v>
      </c>
      <c r="Q3633" s="11" t="s">
        <v>8315</v>
      </c>
      <c r="R3633" s="11" t="s">
        <v>8357</v>
      </c>
      <c r="S3633" s="14">
        <f t="shared" si="172"/>
        <v>41880.753437499996</v>
      </c>
      <c r="T3633">
        <f t="shared" si="173"/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70"/>
        <v>20</v>
      </c>
      <c r="P3634">
        <f t="shared" si="171"/>
        <v>100</v>
      </c>
      <c r="Q3634" s="11" t="s">
        <v>8315</v>
      </c>
      <c r="R3634" s="11" t="s">
        <v>8357</v>
      </c>
      <c r="S3634" s="14">
        <f t="shared" si="172"/>
        <v>41946.936909722222</v>
      </c>
      <c r="T3634">
        <f t="shared" si="173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70"/>
        <v>35</v>
      </c>
      <c r="P3635">
        <f t="shared" si="171"/>
        <v>56.84</v>
      </c>
      <c r="Q3635" s="11" t="s">
        <v>8315</v>
      </c>
      <c r="R3635" s="11" t="s">
        <v>8357</v>
      </c>
      <c r="S3635" s="14">
        <f t="shared" si="172"/>
        <v>42649.623460648145</v>
      </c>
      <c r="T3635">
        <f t="shared" si="173"/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70"/>
        <v>4</v>
      </c>
      <c r="P3636">
        <f t="shared" si="171"/>
        <v>176.94</v>
      </c>
      <c r="Q3636" s="11" t="s">
        <v>8315</v>
      </c>
      <c r="R3636" s="11" t="s">
        <v>8357</v>
      </c>
      <c r="S3636" s="14">
        <f t="shared" si="172"/>
        <v>42701.166365740741</v>
      </c>
      <c r="T3636">
        <f t="shared" si="173"/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70"/>
        <v>36</v>
      </c>
      <c r="P3637">
        <f t="shared" si="171"/>
        <v>127.6</v>
      </c>
      <c r="Q3637" s="11" t="s">
        <v>8315</v>
      </c>
      <c r="R3637" s="11" t="s">
        <v>8357</v>
      </c>
      <c r="S3637" s="14">
        <f t="shared" si="172"/>
        <v>42450.88282407407</v>
      </c>
      <c r="T3637">
        <f t="shared" si="173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70"/>
        <v>0</v>
      </c>
      <c r="P3638" t="e">
        <f t="shared" si="171"/>
        <v>#DIV/0!</v>
      </c>
      <c r="Q3638" s="11" t="s">
        <v>8315</v>
      </c>
      <c r="R3638" s="11" t="s">
        <v>8357</v>
      </c>
      <c r="S3638" s="14">
        <f t="shared" si="172"/>
        <v>42226.694780092599</v>
      </c>
      <c r="T3638">
        <f t="shared" si="173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70"/>
        <v>31</v>
      </c>
      <c r="P3639">
        <f t="shared" si="171"/>
        <v>66.14</v>
      </c>
      <c r="Q3639" s="11" t="s">
        <v>8315</v>
      </c>
      <c r="R3639" s="11" t="s">
        <v>8357</v>
      </c>
      <c r="S3639" s="14">
        <f t="shared" si="172"/>
        <v>41975.700636574074</v>
      </c>
      <c r="T3639">
        <f t="shared" si="173"/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70"/>
        <v>7</v>
      </c>
      <c r="P3640">
        <f t="shared" si="171"/>
        <v>108</v>
      </c>
      <c r="Q3640" s="11" t="s">
        <v>8315</v>
      </c>
      <c r="R3640" s="11" t="s">
        <v>8357</v>
      </c>
      <c r="S3640" s="14">
        <f t="shared" si="172"/>
        <v>42053.672824074078</v>
      </c>
      <c r="T3640">
        <f t="shared" si="173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70"/>
        <v>0</v>
      </c>
      <c r="P3641">
        <f t="shared" si="171"/>
        <v>1</v>
      </c>
      <c r="Q3641" s="11" t="s">
        <v>8315</v>
      </c>
      <c r="R3641" s="11" t="s">
        <v>8357</v>
      </c>
      <c r="S3641" s="14">
        <f t="shared" si="172"/>
        <v>42590.677152777775</v>
      </c>
      <c r="T3641">
        <f t="shared" si="173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70"/>
        <v>6</v>
      </c>
      <c r="P3642">
        <f t="shared" si="171"/>
        <v>18.329999999999998</v>
      </c>
      <c r="Q3642" s="11" t="s">
        <v>8315</v>
      </c>
      <c r="R3642" s="11" t="s">
        <v>8357</v>
      </c>
      <c r="S3642" s="14">
        <f t="shared" si="172"/>
        <v>42104.781597222223</v>
      </c>
      <c r="T3642">
        <f t="shared" si="173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70"/>
        <v>0</v>
      </c>
      <c r="P3643" t="e">
        <f t="shared" si="171"/>
        <v>#DIV/0!</v>
      </c>
      <c r="Q3643" s="11" t="s">
        <v>8315</v>
      </c>
      <c r="R3643" s="11" t="s">
        <v>8357</v>
      </c>
      <c r="S3643" s="14">
        <f t="shared" si="172"/>
        <v>41899.627071759263</v>
      </c>
      <c r="T3643">
        <f t="shared" si="173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70"/>
        <v>2</v>
      </c>
      <c r="P3644">
        <f t="shared" si="171"/>
        <v>7.5</v>
      </c>
      <c r="Q3644" s="11" t="s">
        <v>8315</v>
      </c>
      <c r="R3644" s="11" t="s">
        <v>8357</v>
      </c>
      <c r="S3644" s="14">
        <f t="shared" si="172"/>
        <v>42297.816284722227</v>
      </c>
      <c r="T3644">
        <f t="shared" si="173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70"/>
        <v>0</v>
      </c>
      <c r="P3645" t="e">
        <f t="shared" si="171"/>
        <v>#DIV/0!</v>
      </c>
      <c r="Q3645" s="11" t="s">
        <v>8315</v>
      </c>
      <c r="R3645" s="11" t="s">
        <v>8357</v>
      </c>
      <c r="S3645" s="14">
        <f t="shared" si="172"/>
        <v>42285.143969907411</v>
      </c>
      <c r="T3645">
        <f t="shared" si="173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70"/>
        <v>16</v>
      </c>
      <c r="P3646">
        <f t="shared" si="171"/>
        <v>68.42</v>
      </c>
      <c r="Q3646" s="11" t="s">
        <v>8315</v>
      </c>
      <c r="R3646" s="11" t="s">
        <v>8357</v>
      </c>
      <c r="S3646" s="14">
        <f t="shared" si="172"/>
        <v>42409.241747685184</v>
      </c>
      <c r="T3646">
        <f t="shared" si="173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70"/>
        <v>0</v>
      </c>
      <c r="P3647">
        <f t="shared" si="171"/>
        <v>1</v>
      </c>
      <c r="Q3647" s="11" t="s">
        <v>8315</v>
      </c>
      <c r="R3647" s="11" t="s">
        <v>8357</v>
      </c>
      <c r="S3647" s="14">
        <f t="shared" si="172"/>
        <v>42665.970347222217</v>
      </c>
      <c r="T3647">
        <f t="shared" si="173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70"/>
        <v>5</v>
      </c>
      <c r="P3648">
        <f t="shared" si="171"/>
        <v>60.13</v>
      </c>
      <c r="Q3648" s="11" t="s">
        <v>8315</v>
      </c>
      <c r="R3648" s="11" t="s">
        <v>8357</v>
      </c>
      <c r="S3648" s="14">
        <f t="shared" si="172"/>
        <v>42140.421319444446</v>
      </c>
      <c r="T3648">
        <f t="shared" si="173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70"/>
        <v>6</v>
      </c>
      <c r="P3649">
        <f t="shared" si="171"/>
        <v>15</v>
      </c>
      <c r="Q3649" s="11" t="s">
        <v>8315</v>
      </c>
      <c r="R3649" s="11" t="s">
        <v>8357</v>
      </c>
      <c r="S3649" s="14">
        <f t="shared" si="172"/>
        <v>42598.749155092592</v>
      </c>
      <c r="T3649">
        <f t="shared" si="173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170"/>
        <v>100</v>
      </c>
      <c r="P3650">
        <f t="shared" si="171"/>
        <v>550.04</v>
      </c>
      <c r="Q3650" s="11" t="s">
        <v>8315</v>
      </c>
      <c r="R3650" s="11" t="s">
        <v>8316</v>
      </c>
      <c r="S3650" s="14">
        <f t="shared" si="172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174">ROUND(E3651/D3651*100,0)</f>
        <v>104</v>
      </c>
      <c r="P3651">
        <f t="shared" ref="P3651:P3714" si="175">ROUND(E3651/L3651,2)</f>
        <v>97.5</v>
      </c>
      <c r="Q3651" s="11" t="s">
        <v>8315</v>
      </c>
      <c r="R3651" s="11" t="s">
        <v>8316</v>
      </c>
      <c r="S3651" s="14">
        <f t="shared" ref="S3651:S3714" si="176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74"/>
        <v>100</v>
      </c>
      <c r="P3652">
        <f t="shared" si="175"/>
        <v>29.41</v>
      </c>
      <c r="Q3652" s="11" t="s">
        <v>8315</v>
      </c>
      <c r="R3652" s="11" t="s">
        <v>8316</v>
      </c>
      <c r="S3652" s="14">
        <f t="shared" si="176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74"/>
        <v>104</v>
      </c>
      <c r="P3653">
        <f t="shared" si="175"/>
        <v>57.78</v>
      </c>
      <c r="Q3653" s="11" t="s">
        <v>8315</v>
      </c>
      <c r="R3653" s="11" t="s">
        <v>8316</v>
      </c>
      <c r="S3653" s="14">
        <f t="shared" si="176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74"/>
        <v>251</v>
      </c>
      <c r="P3654">
        <f t="shared" si="175"/>
        <v>44.24</v>
      </c>
      <c r="Q3654" s="11" t="s">
        <v>8315</v>
      </c>
      <c r="R3654" s="11" t="s">
        <v>8316</v>
      </c>
      <c r="S3654" s="14">
        <f t="shared" si="176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74"/>
        <v>101</v>
      </c>
      <c r="P3655">
        <f t="shared" si="175"/>
        <v>60.91</v>
      </c>
      <c r="Q3655" s="11" t="s">
        <v>8315</v>
      </c>
      <c r="R3655" s="11" t="s">
        <v>8316</v>
      </c>
      <c r="S3655" s="14">
        <f t="shared" si="176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74"/>
        <v>174</v>
      </c>
      <c r="P3656">
        <f t="shared" si="175"/>
        <v>68.84</v>
      </c>
      <c r="Q3656" s="11" t="s">
        <v>8315</v>
      </c>
      <c r="R3656" s="11" t="s">
        <v>8316</v>
      </c>
      <c r="S3656" s="14">
        <f t="shared" si="176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74"/>
        <v>116</v>
      </c>
      <c r="P3657">
        <f t="shared" si="175"/>
        <v>73.58</v>
      </c>
      <c r="Q3657" s="11" t="s">
        <v>8315</v>
      </c>
      <c r="R3657" s="11" t="s">
        <v>8316</v>
      </c>
      <c r="S3657" s="14">
        <f t="shared" si="176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74"/>
        <v>106</v>
      </c>
      <c r="P3658">
        <f t="shared" si="175"/>
        <v>115.02</v>
      </c>
      <c r="Q3658" s="11" t="s">
        <v>8315</v>
      </c>
      <c r="R3658" s="11" t="s">
        <v>8316</v>
      </c>
      <c r="S3658" s="14">
        <f t="shared" si="176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74"/>
        <v>111</v>
      </c>
      <c r="P3659">
        <f t="shared" si="175"/>
        <v>110.75</v>
      </c>
      <c r="Q3659" s="11" t="s">
        <v>8315</v>
      </c>
      <c r="R3659" s="11" t="s">
        <v>8316</v>
      </c>
      <c r="S3659" s="14">
        <f t="shared" si="176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74"/>
        <v>101</v>
      </c>
      <c r="P3660">
        <f t="shared" si="175"/>
        <v>75.5</v>
      </c>
      <c r="Q3660" s="11" t="s">
        <v>8315</v>
      </c>
      <c r="R3660" s="11" t="s">
        <v>8316</v>
      </c>
      <c r="S3660" s="14">
        <f t="shared" si="176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74"/>
        <v>102</v>
      </c>
      <c r="P3661">
        <f t="shared" si="175"/>
        <v>235.46</v>
      </c>
      <c r="Q3661" s="11" t="s">
        <v>8315</v>
      </c>
      <c r="R3661" s="11" t="s">
        <v>8316</v>
      </c>
      <c r="S3661" s="14">
        <f t="shared" si="176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74"/>
        <v>100</v>
      </c>
      <c r="P3662">
        <f t="shared" si="175"/>
        <v>11.36</v>
      </c>
      <c r="Q3662" s="11" t="s">
        <v>8315</v>
      </c>
      <c r="R3662" s="11" t="s">
        <v>8316</v>
      </c>
      <c r="S3662" s="14">
        <f t="shared" si="176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74"/>
        <v>111</v>
      </c>
      <c r="P3663">
        <f t="shared" si="175"/>
        <v>92.5</v>
      </c>
      <c r="Q3663" s="11" t="s">
        <v>8315</v>
      </c>
      <c r="R3663" s="11" t="s">
        <v>8316</v>
      </c>
      <c r="S3663" s="14">
        <f t="shared" si="176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74"/>
        <v>101</v>
      </c>
      <c r="P3664">
        <f t="shared" si="175"/>
        <v>202.85</v>
      </c>
      <c r="Q3664" s="11" t="s">
        <v>8315</v>
      </c>
      <c r="R3664" s="11" t="s">
        <v>8316</v>
      </c>
      <c r="S3664" s="14">
        <f t="shared" si="176"/>
        <v>42064.220069444447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74"/>
        <v>104</v>
      </c>
      <c r="P3665">
        <f t="shared" si="175"/>
        <v>26</v>
      </c>
      <c r="Q3665" s="11" t="s">
        <v>8315</v>
      </c>
      <c r="R3665" s="11" t="s">
        <v>8316</v>
      </c>
      <c r="S3665" s="14">
        <f t="shared" si="176"/>
        <v>42665.451736111107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74"/>
        <v>109</v>
      </c>
      <c r="P3666">
        <f t="shared" si="175"/>
        <v>46.05</v>
      </c>
      <c r="Q3666" s="11" t="s">
        <v>8315</v>
      </c>
      <c r="R3666" s="11" t="s">
        <v>8316</v>
      </c>
      <c r="S3666" s="14">
        <f t="shared" si="176"/>
        <v>42523.248715277776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74"/>
        <v>115</v>
      </c>
      <c r="P3667">
        <f t="shared" si="175"/>
        <v>51</v>
      </c>
      <c r="Q3667" s="11" t="s">
        <v>8315</v>
      </c>
      <c r="R3667" s="11" t="s">
        <v>8316</v>
      </c>
      <c r="S3667" s="14">
        <f t="shared" si="176"/>
        <v>42294.808124999996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74"/>
        <v>100</v>
      </c>
      <c r="P3668">
        <f t="shared" si="175"/>
        <v>31.58</v>
      </c>
      <c r="Q3668" s="11" t="s">
        <v>8315</v>
      </c>
      <c r="R3668" s="11" t="s">
        <v>8316</v>
      </c>
      <c r="S3668" s="14">
        <f t="shared" si="176"/>
        <v>41822.90488425926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74"/>
        <v>103</v>
      </c>
      <c r="P3669">
        <f t="shared" si="175"/>
        <v>53.36</v>
      </c>
      <c r="Q3669" s="11" t="s">
        <v>8315</v>
      </c>
      <c r="R3669" s="11" t="s">
        <v>8316</v>
      </c>
      <c r="S3669" s="14">
        <f t="shared" si="176"/>
        <v>42173.970127314817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74"/>
        <v>104</v>
      </c>
      <c r="P3670">
        <f t="shared" si="175"/>
        <v>36.96</v>
      </c>
      <c r="Q3670" s="11" t="s">
        <v>8315</v>
      </c>
      <c r="R3670" s="11" t="s">
        <v>8316</v>
      </c>
      <c r="S3670" s="14">
        <f t="shared" si="176"/>
        <v>42185.556157407409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74"/>
        <v>138</v>
      </c>
      <c r="P3671">
        <f t="shared" si="175"/>
        <v>81.290000000000006</v>
      </c>
      <c r="Q3671" s="11" t="s">
        <v>8315</v>
      </c>
      <c r="R3671" s="11" t="s">
        <v>8316</v>
      </c>
      <c r="S3671" s="14">
        <f t="shared" si="176"/>
        <v>42136.675196759257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74"/>
        <v>110</v>
      </c>
      <c r="P3672">
        <f t="shared" si="175"/>
        <v>20.079999999999998</v>
      </c>
      <c r="Q3672" s="11" t="s">
        <v>8315</v>
      </c>
      <c r="R3672" s="11" t="s">
        <v>8316</v>
      </c>
      <c r="S3672" s="14">
        <f t="shared" si="176"/>
        <v>42142.514016203699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74"/>
        <v>101</v>
      </c>
      <c r="P3673">
        <f t="shared" si="175"/>
        <v>88.25</v>
      </c>
      <c r="Q3673" s="11" t="s">
        <v>8315</v>
      </c>
      <c r="R3673" s="11" t="s">
        <v>8316</v>
      </c>
      <c r="S3673" s="14">
        <f t="shared" si="176"/>
        <v>41820.62809027778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74"/>
        <v>102</v>
      </c>
      <c r="P3674">
        <f t="shared" si="175"/>
        <v>53.44</v>
      </c>
      <c r="Q3674" s="11" t="s">
        <v>8315</v>
      </c>
      <c r="R3674" s="11" t="s">
        <v>8316</v>
      </c>
      <c r="S3674" s="14">
        <f t="shared" si="176"/>
        <v>41878.946574074071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74"/>
        <v>114</v>
      </c>
      <c r="P3675">
        <f t="shared" si="175"/>
        <v>39.869999999999997</v>
      </c>
      <c r="Q3675" s="11" t="s">
        <v>8315</v>
      </c>
      <c r="R3675" s="11" t="s">
        <v>8316</v>
      </c>
      <c r="S3675" s="14">
        <f t="shared" si="176"/>
        <v>41914.295104166667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74"/>
        <v>100</v>
      </c>
      <c r="P3676">
        <f t="shared" si="175"/>
        <v>145.16</v>
      </c>
      <c r="Q3676" s="11" t="s">
        <v>8315</v>
      </c>
      <c r="R3676" s="11" t="s">
        <v>8316</v>
      </c>
      <c r="S3676" s="14">
        <f t="shared" si="176"/>
        <v>42556.873020833329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74"/>
        <v>140</v>
      </c>
      <c r="P3677">
        <f t="shared" si="175"/>
        <v>23.33</v>
      </c>
      <c r="Q3677" s="11" t="s">
        <v>8315</v>
      </c>
      <c r="R3677" s="11" t="s">
        <v>8316</v>
      </c>
      <c r="S3677" s="14">
        <f t="shared" si="176"/>
        <v>42493.597013888888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74"/>
        <v>129</v>
      </c>
      <c r="P3678">
        <f t="shared" si="175"/>
        <v>64.38</v>
      </c>
      <c r="Q3678" s="11" t="s">
        <v>8315</v>
      </c>
      <c r="R3678" s="11" t="s">
        <v>8316</v>
      </c>
      <c r="S3678" s="14">
        <f t="shared" si="176"/>
        <v>41876.815787037034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74"/>
        <v>103</v>
      </c>
      <c r="P3679">
        <f t="shared" si="175"/>
        <v>62.05</v>
      </c>
      <c r="Q3679" s="11" t="s">
        <v>8315</v>
      </c>
      <c r="R3679" s="11" t="s">
        <v>8316</v>
      </c>
      <c r="S3679" s="14">
        <f t="shared" si="176"/>
        <v>41802.574282407404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74"/>
        <v>103</v>
      </c>
      <c r="P3680">
        <f t="shared" si="175"/>
        <v>66.13</v>
      </c>
      <c r="Q3680" s="11" t="s">
        <v>8315</v>
      </c>
      <c r="R3680" s="11" t="s">
        <v>8316</v>
      </c>
      <c r="S3680" s="14">
        <f t="shared" si="176"/>
        <v>42120.531226851846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74"/>
        <v>110</v>
      </c>
      <c r="P3681">
        <f t="shared" si="175"/>
        <v>73.400000000000006</v>
      </c>
      <c r="Q3681" s="11" t="s">
        <v>8315</v>
      </c>
      <c r="R3681" s="11" t="s">
        <v>8316</v>
      </c>
      <c r="S3681" s="14">
        <f t="shared" si="176"/>
        <v>41786.761354166665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74"/>
        <v>113</v>
      </c>
      <c r="P3682">
        <f t="shared" si="175"/>
        <v>99.5</v>
      </c>
      <c r="Q3682" s="11" t="s">
        <v>8315</v>
      </c>
      <c r="R3682" s="11" t="s">
        <v>8316</v>
      </c>
      <c r="S3682" s="14">
        <f t="shared" si="176"/>
        <v>42627.454097222217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74"/>
        <v>112</v>
      </c>
      <c r="P3683">
        <f t="shared" si="175"/>
        <v>62.17</v>
      </c>
      <c r="Q3683" s="11" t="s">
        <v>8315</v>
      </c>
      <c r="R3683" s="11" t="s">
        <v>8316</v>
      </c>
      <c r="S3683" s="14">
        <f t="shared" si="176"/>
        <v>42374.651504629626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74"/>
        <v>139</v>
      </c>
      <c r="P3684">
        <f t="shared" si="175"/>
        <v>62.33</v>
      </c>
      <c r="Q3684" s="11" t="s">
        <v>8315</v>
      </c>
      <c r="R3684" s="11" t="s">
        <v>8316</v>
      </c>
      <c r="S3684" s="14">
        <f t="shared" si="176"/>
        <v>41772.685393518521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74"/>
        <v>111</v>
      </c>
      <c r="P3685">
        <f t="shared" si="175"/>
        <v>58.79</v>
      </c>
      <c r="Q3685" s="11" t="s">
        <v>8315</v>
      </c>
      <c r="R3685" s="11" t="s">
        <v>8316</v>
      </c>
      <c r="S3685" s="14">
        <f t="shared" si="176"/>
        <v>42633.116851851853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74"/>
        <v>139</v>
      </c>
      <c r="P3686">
        <f t="shared" si="175"/>
        <v>45.35</v>
      </c>
      <c r="Q3686" s="11" t="s">
        <v>8315</v>
      </c>
      <c r="R3686" s="11" t="s">
        <v>8316</v>
      </c>
      <c r="S3686" s="14">
        <f t="shared" si="176"/>
        <v>42219.180393518516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74"/>
        <v>106</v>
      </c>
      <c r="P3687">
        <f t="shared" si="175"/>
        <v>41.94</v>
      </c>
      <c r="Q3687" s="11" t="s">
        <v>8315</v>
      </c>
      <c r="R3687" s="11" t="s">
        <v>8316</v>
      </c>
      <c r="S3687" s="14">
        <f t="shared" si="176"/>
        <v>41753.593275462961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74"/>
        <v>101</v>
      </c>
      <c r="P3688">
        <f t="shared" si="175"/>
        <v>59.17</v>
      </c>
      <c r="Q3688" s="11" t="s">
        <v>8315</v>
      </c>
      <c r="R3688" s="11" t="s">
        <v>8316</v>
      </c>
      <c r="S3688" s="14">
        <f t="shared" si="176"/>
        <v>42230.662731481483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74"/>
        <v>100</v>
      </c>
      <c r="P3689">
        <f t="shared" si="175"/>
        <v>200.49</v>
      </c>
      <c r="Q3689" s="11" t="s">
        <v>8315</v>
      </c>
      <c r="R3689" s="11" t="s">
        <v>8316</v>
      </c>
      <c r="S3689" s="14">
        <f t="shared" si="176"/>
        <v>41787.218229166669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74"/>
        <v>109</v>
      </c>
      <c r="P3690">
        <f t="shared" si="175"/>
        <v>83.97</v>
      </c>
      <c r="Q3690" s="11" t="s">
        <v>8315</v>
      </c>
      <c r="R3690" s="11" t="s">
        <v>8316</v>
      </c>
      <c r="S3690" s="14">
        <f t="shared" si="176"/>
        <v>41829.787083333329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74"/>
        <v>118</v>
      </c>
      <c r="P3691">
        <f t="shared" si="175"/>
        <v>57.26</v>
      </c>
      <c r="Q3691" s="11" t="s">
        <v>8315</v>
      </c>
      <c r="R3691" s="11" t="s">
        <v>8316</v>
      </c>
      <c r="S3691" s="14">
        <f t="shared" si="176"/>
        <v>42147.826840277776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74"/>
        <v>120</v>
      </c>
      <c r="P3692">
        <f t="shared" si="175"/>
        <v>58.06</v>
      </c>
      <c r="Q3692" s="11" t="s">
        <v>8315</v>
      </c>
      <c r="R3692" s="11" t="s">
        <v>8316</v>
      </c>
      <c r="S3692" s="14">
        <f t="shared" si="176"/>
        <v>41940.598182870373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74"/>
        <v>128</v>
      </c>
      <c r="P3693">
        <f t="shared" si="175"/>
        <v>186.8</v>
      </c>
      <c r="Q3693" s="11" t="s">
        <v>8315</v>
      </c>
      <c r="R3693" s="11" t="s">
        <v>8316</v>
      </c>
      <c r="S3693" s="14">
        <f t="shared" si="176"/>
        <v>42020.700567129628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74"/>
        <v>126</v>
      </c>
      <c r="P3694">
        <f t="shared" si="175"/>
        <v>74.12</v>
      </c>
      <c r="Q3694" s="11" t="s">
        <v>8315</v>
      </c>
      <c r="R3694" s="11" t="s">
        <v>8316</v>
      </c>
      <c r="S3694" s="14">
        <f t="shared" si="176"/>
        <v>41891.96503472222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74"/>
        <v>129</v>
      </c>
      <c r="P3695">
        <f t="shared" si="175"/>
        <v>30.71</v>
      </c>
      <c r="Q3695" s="11" t="s">
        <v>8315</v>
      </c>
      <c r="R3695" s="11" t="s">
        <v>8316</v>
      </c>
      <c r="S3695" s="14">
        <f t="shared" si="176"/>
        <v>42309.191307870366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74"/>
        <v>107</v>
      </c>
      <c r="P3696">
        <f t="shared" si="175"/>
        <v>62.67</v>
      </c>
      <c r="Q3696" s="11" t="s">
        <v>8315</v>
      </c>
      <c r="R3696" s="11" t="s">
        <v>8316</v>
      </c>
      <c r="S3696" s="14">
        <f t="shared" si="176"/>
        <v>42490.133877314816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74"/>
        <v>100</v>
      </c>
      <c r="P3697">
        <f t="shared" si="175"/>
        <v>121.36</v>
      </c>
      <c r="Q3697" s="11" t="s">
        <v>8315</v>
      </c>
      <c r="R3697" s="11" t="s">
        <v>8316</v>
      </c>
      <c r="S3697" s="14">
        <f t="shared" si="176"/>
        <v>41995.870486111111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74"/>
        <v>155</v>
      </c>
      <c r="P3698">
        <f t="shared" si="175"/>
        <v>39.74</v>
      </c>
      <c r="Q3698" s="11" t="s">
        <v>8315</v>
      </c>
      <c r="R3698" s="11" t="s">
        <v>8316</v>
      </c>
      <c r="S3698" s="14">
        <f t="shared" si="176"/>
        <v>41988.617083333331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74"/>
        <v>108</v>
      </c>
      <c r="P3699">
        <f t="shared" si="175"/>
        <v>72</v>
      </c>
      <c r="Q3699" s="11" t="s">
        <v>8315</v>
      </c>
      <c r="R3699" s="11" t="s">
        <v>8316</v>
      </c>
      <c r="S3699" s="14">
        <f t="shared" si="176"/>
        <v>42479.465833333335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74"/>
        <v>111</v>
      </c>
      <c r="P3700">
        <f t="shared" si="175"/>
        <v>40.630000000000003</v>
      </c>
      <c r="Q3700" s="11" t="s">
        <v>8315</v>
      </c>
      <c r="R3700" s="11" t="s">
        <v>8316</v>
      </c>
      <c r="S3700" s="14">
        <f t="shared" si="176"/>
        <v>42401.806562500002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74"/>
        <v>101</v>
      </c>
      <c r="P3701">
        <f t="shared" si="175"/>
        <v>63</v>
      </c>
      <c r="Q3701" s="11" t="s">
        <v>8315</v>
      </c>
      <c r="R3701" s="11" t="s">
        <v>8316</v>
      </c>
      <c r="S3701" s="14">
        <f t="shared" si="176"/>
        <v>41897.602037037039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74"/>
        <v>121</v>
      </c>
      <c r="P3702">
        <f t="shared" si="175"/>
        <v>33.67</v>
      </c>
      <c r="Q3702" s="11" t="s">
        <v>8315</v>
      </c>
      <c r="R3702" s="11" t="s">
        <v>8316</v>
      </c>
      <c r="S3702" s="14">
        <f t="shared" si="176"/>
        <v>41882.585648148146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74"/>
        <v>100</v>
      </c>
      <c r="P3703">
        <f t="shared" si="175"/>
        <v>38.590000000000003</v>
      </c>
      <c r="Q3703" s="11" t="s">
        <v>8315</v>
      </c>
      <c r="R3703" s="11" t="s">
        <v>8316</v>
      </c>
      <c r="S3703" s="14">
        <f t="shared" si="176"/>
        <v>42129.541585648149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74"/>
        <v>109</v>
      </c>
      <c r="P3704">
        <f t="shared" si="175"/>
        <v>155.94999999999999</v>
      </c>
      <c r="Q3704" s="11" t="s">
        <v>8315</v>
      </c>
      <c r="R3704" s="11" t="s">
        <v>8316</v>
      </c>
      <c r="S3704" s="14">
        <f t="shared" si="176"/>
        <v>42524.53800925926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74"/>
        <v>123</v>
      </c>
      <c r="P3705">
        <f t="shared" si="175"/>
        <v>43.2</v>
      </c>
      <c r="Q3705" s="11" t="s">
        <v>8315</v>
      </c>
      <c r="R3705" s="11" t="s">
        <v>8316</v>
      </c>
      <c r="S3705" s="14">
        <f t="shared" si="176"/>
        <v>42556.504490740743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74"/>
        <v>136</v>
      </c>
      <c r="P3706">
        <f t="shared" si="175"/>
        <v>15.15</v>
      </c>
      <c r="Q3706" s="11" t="s">
        <v>8315</v>
      </c>
      <c r="R3706" s="11" t="s">
        <v>8316</v>
      </c>
      <c r="S3706" s="14">
        <f t="shared" si="176"/>
        <v>42461.689745370371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74"/>
        <v>103</v>
      </c>
      <c r="P3707">
        <f t="shared" si="175"/>
        <v>83.57</v>
      </c>
      <c r="Q3707" s="11" t="s">
        <v>8315</v>
      </c>
      <c r="R3707" s="11" t="s">
        <v>8316</v>
      </c>
      <c r="S3707" s="14">
        <f t="shared" si="176"/>
        <v>41792.542986111112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74"/>
        <v>121</v>
      </c>
      <c r="P3708">
        <f t="shared" si="175"/>
        <v>140</v>
      </c>
      <c r="Q3708" s="11" t="s">
        <v>8315</v>
      </c>
      <c r="R3708" s="11" t="s">
        <v>8316</v>
      </c>
      <c r="S3708" s="14">
        <f t="shared" si="176"/>
        <v>41879.913761574076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74"/>
        <v>186</v>
      </c>
      <c r="P3709">
        <f t="shared" si="175"/>
        <v>80.87</v>
      </c>
      <c r="Q3709" s="11" t="s">
        <v>8315</v>
      </c>
      <c r="R3709" s="11" t="s">
        <v>8316</v>
      </c>
      <c r="S3709" s="14">
        <f t="shared" si="176"/>
        <v>42552.048356481479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74"/>
        <v>300</v>
      </c>
      <c r="P3710">
        <f t="shared" si="175"/>
        <v>53.85</v>
      </c>
      <c r="Q3710" s="11" t="s">
        <v>8315</v>
      </c>
      <c r="R3710" s="11" t="s">
        <v>8316</v>
      </c>
      <c r="S3710" s="14">
        <f t="shared" si="176"/>
        <v>41810.142199074071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74"/>
        <v>108</v>
      </c>
      <c r="P3711">
        <f t="shared" si="175"/>
        <v>30.93</v>
      </c>
      <c r="Q3711" s="11" t="s">
        <v>8315</v>
      </c>
      <c r="R3711" s="11" t="s">
        <v>8316</v>
      </c>
      <c r="S3711" s="14">
        <f t="shared" si="176"/>
        <v>41785.707708333335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74"/>
        <v>141</v>
      </c>
      <c r="P3712">
        <f t="shared" si="175"/>
        <v>67.959999999999994</v>
      </c>
      <c r="Q3712" s="11" t="s">
        <v>8315</v>
      </c>
      <c r="R3712" s="11" t="s">
        <v>8316</v>
      </c>
      <c r="S3712" s="14">
        <f t="shared" si="176"/>
        <v>42072.576249999998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74"/>
        <v>114</v>
      </c>
      <c r="P3713">
        <f t="shared" si="175"/>
        <v>27.14</v>
      </c>
      <c r="Q3713" s="11" t="s">
        <v>8315</v>
      </c>
      <c r="R3713" s="11" t="s">
        <v>8316</v>
      </c>
      <c r="S3713" s="14">
        <f t="shared" si="176"/>
        <v>41779.724224537036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174"/>
        <v>154</v>
      </c>
      <c r="P3714">
        <f t="shared" si="175"/>
        <v>110.87</v>
      </c>
      <c r="Q3714" s="11" t="s">
        <v>8315</v>
      </c>
      <c r="R3714" s="11" t="s">
        <v>8316</v>
      </c>
      <c r="S3714" s="14">
        <f t="shared" si="176"/>
        <v>42134.172071759262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177">ROUND(E3715/D3715*100,0)</f>
        <v>102</v>
      </c>
      <c r="P3715">
        <f t="shared" ref="P3715:P3778" si="178">ROUND(E3715/L3715,2)</f>
        <v>106.84</v>
      </c>
      <c r="Q3715" s="11" t="s">
        <v>8315</v>
      </c>
      <c r="R3715" s="11" t="s">
        <v>8316</v>
      </c>
      <c r="S3715" s="14">
        <f t="shared" ref="S3715:S3778" si="179">(((J3715/60)/60)/24)+DATE(1970,1,1)</f>
        <v>42505.738032407404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77"/>
        <v>102</v>
      </c>
      <c r="P3716">
        <f t="shared" si="178"/>
        <v>105.52</v>
      </c>
      <c r="Q3716" s="11" t="s">
        <v>8315</v>
      </c>
      <c r="R3716" s="11" t="s">
        <v>8316</v>
      </c>
      <c r="S3716" s="14">
        <f t="shared" si="179"/>
        <v>42118.556331018524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77"/>
        <v>103</v>
      </c>
      <c r="P3717">
        <f t="shared" si="178"/>
        <v>132.96</v>
      </c>
      <c r="Q3717" s="11" t="s">
        <v>8315</v>
      </c>
      <c r="R3717" s="11" t="s">
        <v>8316</v>
      </c>
      <c r="S3717" s="14">
        <f t="shared" si="179"/>
        <v>42036.995590277773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77"/>
        <v>156</v>
      </c>
      <c r="P3718">
        <f t="shared" si="178"/>
        <v>51.92</v>
      </c>
      <c r="Q3718" s="11" t="s">
        <v>8315</v>
      </c>
      <c r="R3718" s="11" t="s">
        <v>8316</v>
      </c>
      <c r="S3718" s="14">
        <f t="shared" si="179"/>
        <v>42360.887835648144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77"/>
        <v>101</v>
      </c>
      <c r="P3719">
        <f t="shared" si="178"/>
        <v>310</v>
      </c>
      <c r="Q3719" s="11" t="s">
        <v>8315</v>
      </c>
      <c r="R3719" s="11" t="s">
        <v>8316</v>
      </c>
      <c r="S3719" s="14">
        <f t="shared" si="179"/>
        <v>42102.866307870368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77"/>
        <v>239</v>
      </c>
      <c r="P3720">
        <f t="shared" si="178"/>
        <v>26.02</v>
      </c>
      <c r="Q3720" s="11" t="s">
        <v>8315</v>
      </c>
      <c r="R3720" s="11" t="s">
        <v>8316</v>
      </c>
      <c r="S3720" s="14">
        <f t="shared" si="179"/>
        <v>42032.716145833328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77"/>
        <v>210</v>
      </c>
      <c r="P3721">
        <f t="shared" si="178"/>
        <v>105</v>
      </c>
      <c r="Q3721" s="11" t="s">
        <v>8315</v>
      </c>
      <c r="R3721" s="11" t="s">
        <v>8316</v>
      </c>
      <c r="S3721" s="14">
        <f t="shared" si="179"/>
        <v>42147.729930555557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77"/>
        <v>105</v>
      </c>
      <c r="P3722">
        <f t="shared" si="178"/>
        <v>86.23</v>
      </c>
      <c r="Q3722" s="11" t="s">
        <v>8315</v>
      </c>
      <c r="R3722" s="11" t="s">
        <v>8316</v>
      </c>
      <c r="S3722" s="14">
        <f t="shared" si="179"/>
        <v>42165.993125000001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77"/>
        <v>101</v>
      </c>
      <c r="P3723">
        <f t="shared" si="178"/>
        <v>114.55</v>
      </c>
      <c r="Q3723" s="11" t="s">
        <v>8315</v>
      </c>
      <c r="R3723" s="11" t="s">
        <v>8316</v>
      </c>
      <c r="S3723" s="14">
        <f t="shared" si="179"/>
        <v>41927.936157407406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77"/>
        <v>111</v>
      </c>
      <c r="P3724">
        <f t="shared" si="178"/>
        <v>47.66</v>
      </c>
      <c r="Q3724" s="11" t="s">
        <v>8315</v>
      </c>
      <c r="R3724" s="11" t="s">
        <v>8316</v>
      </c>
      <c r="S3724" s="14">
        <f t="shared" si="179"/>
        <v>42381.671840277777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77"/>
        <v>102</v>
      </c>
      <c r="P3725">
        <f t="shared" si="178"/>
        <v>72.89</v>
      </c>
      <c r="Q3725" s="11" t="s">
        <v>8315</v>
      </c>
      <c r="R3725" s="11" t="s">
        <v>8316</v>
      </c>
      <c r="S3725" s="14">
        <f t="shared" si="179"/>
        <v>41943.753032407411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77"/>
        <v>103</v>
      </c>
      <c r="P3726">
        <f t="shared" si="178"/>
        <v>49.55</v>
      </c>
      <c r="Q3726" s="11" t="s">
        <v>8315</v>
      </c>
      <c r="R3726" s="11" t="s">
        <v>8316</v>
      </c>
      <c r="S3726" s="14">
        <f t="shared" si="179"/>
        <v>42465.491435185191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77"/>
        <v>127</v>
      </c>
      <c r="P3727">
        <f t="shared" si="178"/>
        <v>25.4</v>
      </c>
      <c r="Q3727" s="11" t="s">
        <v>8315</v>
      </c>
      <c r="R3727" s="11" t="s">
        <v>8316</v>
      </c>
      <c r="S3727" s="14">
        <f t="shared" si="179"/>
        <v>42401.945219907408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77"/>
        <v>339</v>
      </c>
      <c r="P3728">
        <f t="shared" si="178"/>
        <v>62.59</v>
      </c>
      <c r="Q3728" s="11" t="s">
        <v>8315</v>
      </c>
      <c r="R3728" s="11" t="s">
        <v>8316</v>
      </c>
      <c r="S3728" s="14">
        <f t="shared" si="179"/>
        <v>42462.140868055561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77"/>
        <v>101</v>
      </c>
      <c r="P3729">
        <f t="shared" si="178"/>
        <v>61.06</v>
      </c>
      <c r="Q3729" s="11" t="s">
        <v>8315</v>
      </c>
      <c r="R3729" s="11" t="s">
        <v>8316</v>
      </c>
      <c r="S3729" s="14">
        <f t="shared" si="179"/>
        <v>42632.348310185189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77"/>
        <v>9</v>
      </c>
      <c r="P3730">
        <f t="shared" si="178"/>
        <v>60.06</v>
      </c>
      <c r="Q3730" s="11" t="s">
        <v>8315</v>
      </c>
      <c r="R3730" s="11" t="s">
        <v>8316</v>
      </c>
      <c r="S3730" s="14">
        <f t="shared" si="179"/>
        <v>42205.171018518522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77"/>
        <v>7</v>
      </c>
      <c r="P3731">
        <f t="shared" si="178"/>
        <v>72.400000000000006</v>
      </c>
      <c r="Q3731" s="11" t="s">
        <v>8315</v>
      </c>
      <c r="R3731" s="11" t="s">
        <v>8316</v>
      </c>
      <c r="S3731" s="14">
        <f t="shared" si="179"/>
        <v>42041.205000000002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77"/>
        <v>10</v>
      </c>
      <c r="P3732">
        <f t="shared" si="178"/>
        <v>100</v>
      </c>
      <c r="Q3732" s="11" t="s">
        <v>8315</v>
      </c>
      <c r="R3732" s="11" t="s">
        <v>8316</v>
      </c>
      <c r="S3732" s="14">
        <f t="shared" si="179"/>
        <v>42203.677766203706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77"/>
        <v>11</v>
      </c>
      <c r="P3733">
        <f t="shared" si="178"/>
        <v>51.67</v>
      </c>
      <c r="Q3733" s="11" t="s">
        <v>8315</v>
      </c>
      <c r="R3733" s="11" t="s">
        <v>8316</v>
      </c>
      <c r="S3733" s="14">
        <f t="shared" si="179"/>
        <v>41983.752847222218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77"/>
        <v>15</v>
      </c>
      <c r="P3734">
        <f t="shared" si="178"/>
        <v>32.75</v>
      </c>
      <c r="Q3734" s="11" t="s">
        <v>8315</v>
      </c>
      <c r="R3734" s="11" t="s">
        <v>8316</v>
      </c>
      <c r="S3734" s="14">
        <f t="shared" si="179"/>
        <v>41968.677465277782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77"/>
        <v>0</v>
      </c>
      <c r="P3735" t="e">
        <f t="shared" si="178"/>
        <v>#DIV/0!</v>
      </c>
      <c r="Q3735" s="11" t="s">
        <v>8315</v>
      </c>
      <c r="R3735" s="11" t="s">
        <v>8316</v>
      </c>
      <c r="S3735" s="14">
        <f t="shared" si="179"/>
        <v>42103.024398148147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77"/>
        <v>28</v>
      </c>
      <c r="P3736">
        <f t="shared" si="178"/>
        <v>61</v>
      </c>
      <c r="Q3736" s="11" t="s">
        <v>8315</v>
      </c>
      <c r="R3736" s="11" t="s">
        <v>8316</v>
      </c>
      <c r="S3736" s="14">
        <f t="shared" si="179"/>
        <v>42089.901574074072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77"/>
        <v>13</v>
      </c>
      <c r="P3737">
        <f t="shared" si="178"/>
        <v>10</v>
      </c>
      <c r="Q3737" s="11" t="s">
        <v>8315</v>
      </c>
      <c r="R3737" s="11" t="s">
        <v>8316</v>
      </c>
      <c r="S3737" s="14">
        <f t="shared" si="179"/>
        <v>42122.693159722221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77"/>
        <v>1</v>
      </c>
      <c r="P3738">
        <f t="shared" si="178"/>
        <v>10</v>
      </c>
      <c r="Q3738" s="11" t="s">
        <v>8315</v>
      </c>
      <c r="R3738" s="11" t="s">
        <v>8316</v>
      </c>
      <c r="S3738" s="14">
        <f t="shared" si="179"/>
        <v>42048.711724537032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77"/>
        <v>21</v>
      </c>
      <c r="P3739">
        <f t="shared" si="178"/>
        <v>37.5</v>
      </c>
      <c r="Q3739" s="11" t="s">
        <v>8315</v>
      </c>
      <c r="R3739" s="11" t="s">
        <v>8316</v>
      </c>
      <c r="S3739" s="14">
        <f t="shared" si="179"/>
        <v>42297.691006944442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77"/>
        <v>18</v>
      </c>
      <c r="P3740">
        <f t="shared" si="178"/>
        <v>45</v>
      </c>
      <c r="Q3740" s="11" t="s">
        <v>8315</v>
      </c>
      <c r="R3740" s="11" t="s">
        <v>8316</v>
      </c>
      <c r="S3740" s="14">
        <f t="shared" si="179"/>
        <v>41813.938715277778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77"/>
        <v>20</v>
      </c>
      <c r="P3741">
        <f t="shared" si="178"/>
        <v>100.63</v>
      </c>
      <c r="Q3741" s="11" t="s">
        <v>8315</v>
      </c>
      <c r="R3741" s="11" t="s">
        <v>8316</v>
      </c>
      <c r="S3741" s="14">
        <f t="shared" si="179"/>
        <v>42548.449861111112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77"/>
        <v>18</v>
      </c>
      <c r="P3742">
        <f t="shared" si="178"/>
        <v>25.57</v>
      </c>
      <c r="Q3742" s="11" t="s">
        <v>8315</v>
      </c>
      <c r="R3742" s="11" t="s">
        <v>8316</v>
      </c>
      <c r="S3742" s="14">
        <f t="shared" si="179"/>
        <v>41833.089756944442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77"/>
        <v>0</v>
      </c>
      <c r="P3743" t="e">
        <f t="shared" si="178"/>
        <v>#DIV/0!</v>
      </c>
      <c r="Q3743" s="11" t="s">
        <v>8315</v>
      </c>
      <c r="R3743" s="11" t="s">
        <v>8316</v>
      </c>
      <c r="S3743" s="14">
        <f t="shared" si="179"/>
        <v>42325.920717592591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77"/>
        <v>2</v>
      </c>
      <c r="P3744">
        <f t="shared" si="178"/>
        <v>25</v>
      </c>
      <c r="Q3744" s="11" t="s">
        <v>8315</v>
      </c>
      <c r="R3744" s="11" t="s">
        <v>8316</v>
      </c>
      <c r="S3744" s="14">
        <f t="shared" si="179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77"/>
        <v>0</v>
      </c>
      <c r="P3745" t="e">
        <f t="shared" si="178"/>
        <v>#DIV/0!</v>
      </c>
      <c r="Q3745" s="11" t="s">
        <v>8315</v>
      </c>
      <c r="R3745" s="11" t="s">
        <v>8316</v>
      </c>
      <c r="S3745" s="14">
        <f t="shared" si="179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77"/>
        <v>0</v>
      </c>
      <c r="P3746" t="e">
        <f t="shared" si="178"/>
        <v>#DIV/0!</v>
      </c>
      <c r="Q3746" s="11" t="s">
        <v>8315</v>
      </c>
      <c r="R3746" s="11" t="s">
        <v>8316</v>
      </c>
      <c r="S3746" s="14">
        <f t="shared" si="179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77"/>
        <v>10</v>
      </c>
      <c r="P3747">
        <f t="shared" si="178"/>
        <v>10</v>
      </c>
      <c r="Q3747" s="11" t="s">
        <v>8315</v>
      </c>
      <c r="R3747" s="11" t="s">
        <v>8316</v>
      </c>
      <c r="S3747" s="14">
        <f t="shared" si="179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77"/>
        <v>2</v>
      </c>
      <c r="P3748">
        <f t="shared" si="178"/>
        <v>202</v>
      </c>
      <c r="Q3748" s="11" t="s">
        <v>8315</v>
      </c>
      <c r="R3748" s="11" t="s">
        <v>8316</v>
      </c>
      <c r="S3748" s="14">
        <f t="shared" si="179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77"/>
        <v>1</v>
      </c>
      <c r="P3749">
        <f t="shared" si="178"/>
        <v>25</v>
      </c>
      <c r="Q3749" s="11" t="s">
        <v>8315</v>
      </c>
      <c r="R3749" s="11" t="s">
        <v>8316</v>
      </c>
      <c r="S3749" s="14">
        <f t="shared" si="179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77"/>
        <v>104</v>
      </c>
      <c r="P3750">
        <f t="shared" si="178"/>
        <v>99.54</v>
      </c>
      <c r="Q3750" s="11" t="s">
        <v>8315</v>
      </c>
      <c r="R3750" s="11" t="s">
        <v>8357</v>
      </c>
      <c r="S3750" s="14">
        <f t="shared" si="179"/>
        <v>42395.706435185188</v>
      </c>
      <c r="T3750">
        <f t="shared" ref="T3750:T3809" si="180">YEAR(S3750)</f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77"/>
        <v>105</v>
      </c>
      <c r="P3751">
        <f t="shared" si="178"/>
        <v>75</v>
      </c>
      <c r="Q3751" s="11" t="s">
        <v>8315</v>
      </c>
      <c r="R3751" s="11" t="s">
        <v>8357</v>
      </c>
      <c r="S3751" s="14">
        <f t="shared" si="179"/>
        <v>42458.127175925925</v>
      </c>
      <c r="T3751">
        <f t="shared" si="180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77"/>
        <v>100</v>
      </c>
      <c r="P3752">
        <f t="shared" si="178"/>
        <v>215.25</v>
      </c>
      <c r="Q3752" s="11" t="s">
        <v>8315</v>
      </c>
      <c r="R3752" s="11" t="s">
        <v>8357</v>
      </c>
      <c r="S3752" s="14">
        <f t="shared" si="179"/>
        <v>42016.981574074074</v>
      </c>
      <c r="T3752">
        <f t="shared" si="180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77"/>
        <v>133</v>
      </c>
      <c r="P3753">
        <f t="shared" si="178"/>
        <v>120.55</v>
      </c>
      <c r="Q3753" s="11" t="s">
        <v>8315</v>
      </c>
      <c r="R3753" s="11" t="s">
        <v>8357</v>
      </c>
      <c r="S3753" s="14">
        <f t="shared" si="179"/>
        <v>42403.035567129627</v>
      </c>
      <c r="T3753">
        <f t="shared" si="180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77"/>
        <v>113</v>
      </c>
      <c r="P3754">
        <f t="shared" si="178"/>
        <v>37.67</v>
      </c>
      <c r="Q3754" s="11" t="s">
        <v>8315</v>
      </c>
      <c r="R3754" s="11" t="s">
        <v>8357</v>
      </c>
      <c r="S3754" s="14">
        <f t="shared" si="179"/>
        <v>42619.802488425921</v>
      </c>
      <c r="T3754">
        <f t="shared" si="180"/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77"/>
        <v>103</v>
      </c>
      <c r="P3755">
        <f t="shared" si="178"/>
        <v>172.23</v>
      </c>
      <c r="Q3755" s="11" t="s">
        <v>8315</v>
      </c>
      <c r="R3755" s="11" t="s">
        <v>8357</v>
      </c>
      <c r="S3755" s="14">
        <f t="shared" si="179"/>
        <v>42128.824074074073</v>
      </c>
      <c r="T3755">
        <f t="shared" si="180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77"/>
        <v>120</v>
      </c>
      <c r="P3756">
        <f t="shared" si="178"/>
        <v>111.11</v>
      </c>
      <c r="Q3756" s="11" t="s">
        <v>8315</v>
      </c>
      <c r="R3756" s="11" t="s">
        <v>8357</v>
      </c>
      <c r="S3756" s="14">
        <f t="shared" si="179"/>
        <v>41808.881215277775</v>
      </c>
      <c r="T3756">
        <f t="shared" si="180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77"/>
        <v>130</v>
      </c>
      <c r="P3757">
        <f t="shared" si="178"/>
        <v>25.46</v>
      </c>
      <c r="Q3757" s="11" t="s">
        <v>8315</v>
      </c>
      <c r="R3757" s="11" t="s">
        <v>8357</v>
      </c>
      <c r="S3757" s="14">
        <f t="shared" si="179"/>
        <v>42445.866979166662</v>
      </c>
      <c r="T3757">
        <f t="shared" si="180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77"/>
        <v>101</v>
      </c>
      <c r="P3758">
        <f t="shared" si="178"/>
        <v>267.64999999999998</v>
      </c>
      <c r="Q3758" s="11" t="s">
        <v>8315</v>
      </c>
      <c r="R3758" s="11" t="s">
        <v>8357</v>
      </c>
      <c r="S3758" s="14">
        <f t="shared" si="179"/>
        <v>41771.814791666664</v>
      </c>
      <c r="T3758">
        <f t="shared" si="180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77"/>
        <v>109</v>
      </c>
      <c r="P3759">
        <f t="shared" si="178"/>
        <v>75.959999999999994</v>
      </c>
      <c r="Q3759" s="11" t="s">
        <v>8315</v>
      </c>
      <c r="R3759" s="11" t="s">
        <v>8357</v>
      </c>
      <c r="S3759" s="14">
        <f t="shared" si="179"/>
        <v>41954.850868055553</v>
      </c>
      <c r="T3759">
        <f t="shared" si="180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77"/>
        <v>102</v>
      </c>
      <c r="P3760">
        <f t="shared" si="178"/>
        <v>59.04</v>
      </c>
      <c r="Q3760" s="11" t="s">
        <v>8315</v>
      </c>
      <c r="R3760" s="11" t="s">
        <v>8357</v>
      </c>
      <c r="S3760" s="14">
        <f t="shared" si="179"/>
        <v>41747.471504629626</v>
      </c>
      <c r="T3760">
        <f t="shared" si="180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77"/>
        <v>110</v>
      </c>
      <c r="P3761">
        <f t="shared" si="178"/>
        <v>50.11</v>
      </c>
      <c r="Q3761" s="11" t="s">
        <v>8315</v>
      </c>
      <c r="R3761" s="11" t="s">
        <v>8357</v>
      </c>
      <c r="S3761" s="14">
        <f t="shared" si="179"/>
        <v>42182.108252314814</v>
      </c>
      <c r="T3761">
        <f t="shared" si="180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77"/>
        <v>101</v>
      </c>
      <c r="P3762">
        <f t="shared" si="178"/>
        <v>55.5</v>
      </c>
      <c r="Q3762" s="11" t="s">
        <v>8315</v>
      </c>
      <c r="R3762" s="11" t="s">
        <v>8357</v>
      </c>
      <c r="S3762" s="14">
        <f t="shared" si="179"/>
        <v>41739.525300925925</v>
      </c>
      <c r="T3762">
        <f t="shared" si="180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77"/>
        <v>100</v>
      </c>
      <c r="P3763">
        <f t="shared" si="178"/>
        <v>166.67</v>
      </c>
      <c r="Q3763" s="11" t="s">
        <v>8315</v>
      </c>
      <c r="R3763" s="11" t="s">
        <v>8357</v>
      </c>
      <c r="S3763" s="14">
        <f t="shared" si="179"/>
        <v>42173.466863425929</v>
      </c>
      <c r="T3763">
        <f t="shared" si="180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77"/>
        <v>106</v>
      </c>
      <c r="P3764">
        <f t="shared" si="178"/>
        <v>47.43</v>
      </c>
      <c r="Q3764" s="11" t="s">
        <v>8315</v>
      </c>
      <c r="R3764" s="11" t="s">
        <v>8357</v>
      </c>
      <c r="S3764" s="14">
        <f t="shared" si="179"/>
        <v>42193.813530092593</v>
      </c>
      <c r="T3764">
        <f t="shared" si="180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77"/>
        <v>100</v>
      </c>
      <c r="P3765">
        <f t="shared" si="178"/>
        <v>64.94</v>
      </c>
      <c r="Q3765" s="11" t="s">
        <v>8315</v>
      </c>
      <c r="R3765" s="11" t="s">
        <v>8357</v>
      </c>
      <c r="S3765" s="14">
        <f t="shared" si="179"/>
        <v>42065.750300925924</v>
      </c>
      <c r="T3765">
        <f t="shared" si="180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77"/>
        <v>100</v>
      </c>
      <c r="P3766">
        <f t="shared" si="178"/>
        <v>55.56</v>
      </c>
      <c r="Q3766" s="11" t="s">
        <v>8315</v>
      </c>
      <c r="R3766" s="11" t="s">
        <v>8357</v>
      </c>
      <c r="S3766" s="14">
        <f t="shared" si="179"/>
        <v>42499.842962962968</v>
      </c>
      <c r="T3766">
        <f t="shared" si="180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77"/>
        <v>113</v>
      </c>
      <c r="P3767">
        <f t="shared" si="178"/>
        <v>74.22</v>
      </c>
      <c r="Q3767" s="11" t="s">
        <v>8315</v>
      </c>
      <c r="R3767" s="11" t="s">
        <v>8357</v>
      </c>
      <c r="S3767" s="14">
        <f t="shared" si="179"/>
        <v>41820.776412037041</v>
      </c>
      <c r="T3767">
        <f t="shared" si="180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77"/>
        <v>103</v>
      </c>
      <c r="P3768">
        <f t="shared" si="178"/>
        <v>106.93</v>
      </c>
      <c r="Q3768" s="11" t="s">
        <v>8315</v>
      </c>
      <c r="R3768" s="11" t="s">
        <v>8357</v>
      </c>
      <c r="S3768" s="14">
        <f t="shared" si="179"/>
        <v>41788.167187500003</v>
      </c>
      <c r="T3768">
        <f t="shared" si="180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77"/>
        <v>117</v>
      </c>
      <c r="P3769">
        <f t="shared" si="178"/>
        <v>41.7</v>
      </c>
      <c r="Q3769" s="11" t="s">
        <v>8315</v>
      </c>
      <c r="R3769" s="11" t="s">
        <v>8357</v>
      </c>
      <c r="S3769" s="14">
        <f t="shared" si="179"/>
        <v>42050.019641203704</v>
      </c>
      <c r="T3769">
        <f t="shared" si="180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77"/>
        <v>108</v>
      </c>
      <c r="P3770">
        <f t="shared" si="178"/>
        <v>74.239999999999995</v>
      </c>
      <c r="Q3770" s="11" t="s">
        <v>8315</v>
      </c>
      <c r="R3770" s="11" t="s">
        <v>8357</v>
      </c>
      <c r="S3770" s="14">
        <f t="shared" si="179"/>
        <v>41772.727893518517</v>
      </c>
      <c r="T3770">
        <f t="shared" si="180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77"/>
        <v>100</v>
      </c>
      <c r="P3771">
        <f t="shared" si="178"/>
        <v>73.33</v>
      </c>
      <c r="Q3771" s="11" t="s">
        <v>8315</v>
      </c>
      <c r="R3771" s="11" t="s">
        <v>8357</v>
      </c>
      <c r="S3771" s="14">
        <f t="shared" si="179"/>
        <v>42445.598136574074</v>
      </c>
      <c r="T3771">
        <f t="shared" si="180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77"/>
        <v>100</v>
      </c>
      <c r="P3772">
        <f t="shared" si="178"/>
        <v>100</v>
      </c>
      <c r="Q3772" s="11" t="s">
        <v>8315</v>
      </c>
      <c r="R3772" s="11" t="s">
        <v>8357</v>
      </c>
      <c r="S3772" s="14">
        <f t="shared" si="179"/>
        <v>42138.930671296301</v>
      </c>
      <c r="T3772">
        <f t="shared" si="180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77"/>
        <v>146</v>
      </c>
      <c r="P3773">
        <f t="shared" si="178"/>
        <v>38.42</v>
      </c>
      <c r="Q3773" s="11" t="s">
        <v>8315</v>
      </c>
      <c r="R3773" s="11" t="s">
        <v>8357</v>
      </c>
      <c r="S3773" s="14">
        <f t="shared" si="179"/>
        <v>42493.857083333336</v>
      </c>
      <c r="T3773">
        <f t="shared" si="180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77"/>
        <v>110</v>
      </c>
      <c r="P3774">
        <f t="shared" si="178"/>
        <v>166.97</v>
      </c>
      <c r="Q3774" s="11" t="s">
        <v>8315</v>
      </c>
      <c r="R3774" s="11" t="s">
        <v>8357</v>
      </c>
      <c r="S3774" s="14">
        <f t="shared" si="179"/>
        <v>42682.616967592592</v>
      </c>
      <c r="T3774">
        <f t="shared" si="180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77"/>
        <v>108</v>
      </c>
      <c r="P3775">
        <f t="shared" si="178"/>
        <v>94.91</v>
      </c>
      <c r="Q3775" s="11" t="s">
        <v>8315</v>
      </c>
      <c r="R3775" s="11" t="s">
        <v>8357</v>
      </c>
      <c r="S3775" s="14">
        <f t="shared" si="179"/>
        <v>42656.005173611105</v>
      </c>
      <c r="T3775">
        <f t="shared" si="180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77"/>
        <v>100</v>
      </c>
      <c r="P3776">
        <f t="shared" si="178"/>
        <v>100</v>
      </c>
      <c r="Q3776" s="11" t="s">
        <v>8315</v>
      </c>
      <c r="R3776" s="11" t="s">
        <v>8357</v>
      </c>
      <c r="S3776" s="14">
        <f t="shared" si="179"/>
        <v>42087.792303240742</v>
      </c>
      <c r="T3776">
        <f t="shared" si="180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77"/>
        <v>100</v>
      </c>
      <c r="P3777">
        <f t="shared" si="178"/>
        <v>143.21</v>
      </c>
      <c r="Q3777" s="11" t="s">
        <v>8315</v>
      </c>
      <c r="R3777" s="11" t="s">
        <v>8357</v>
      </c>
      <c r="S3777" s="14">
        <f t="shared" si="179"/>
        <v>42075.942627314813</v>
      </c>
      <c r="T3777">
        <f t="shared" si="180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177"/>
        <v>107</v>
      </c>
      <c r="P3778">
        <f t="shared" si="178"/>
        <v>90.82</v>
      </c>
      <c r="Q3778" s="11" t="s">
        <v>8315</v>
      </c>
      <c r="R3778" s="11" t="s">
        <v>8357</v>
      </c>
      <c r="S3778" s="14">
        <f t="shared" si="179"/>
        <v>41814.367800925924</v>
      </c>
      <c r="T3778">
        <f t="shared" si="180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181">ROUND(E3779/D3779*100,0)</f>
        <v>143</v>
      </c>
      <c r="P3779">
        <f t="shared" ref="P3779:P3842" si="182">ROUND(E3779/L3779,2)</f>
        <v>48.54</v>
      </c>
      <c r="Q3779" s="11" t="s">
        <v>8315</v>
      </c>
      <c r="R3779" s="11" t="s">
        <v>8357</v>
      </c>
      <c r="S3779" s="14">
        <f t="shared" ref="S3779:S3842" si="183">(((J3779/60)/60)/24)+DATE(1970,1,1)</f>
        <v>41887.111354166671</v>
      </c>
      <c r="T3779">
        <f t="shared" si="180"/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81"/>
        <v>105</v>
      </c>
      <c r="P3780">
        <f t="shared" si="182"/>
        <v>70.03</v>
      </c>
      <c r="Q3780" s="11" t="s">
        <v>8315</v>
      </c>
      <c r="R3780" s="11" t="s">
        <v>8357</v>
      </c>
      <c r="S3780" s="14">
        <f t="shared" si="183"/>
        <v>41989.819212962961</v>
      </c>
      <c r="T3780">
        <f t="shared" si="180"/>
        <v>2014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81"/>
        <v>104</v>
      </c>
      <c r="P3781">
        <f t="shared" si="182"/>
        <v>135.63</v>
      </c>
      <c r="Q3781" s="11" t="s">
        <v>8315</v>
      </c>
      <c r="R3781" s="11" t="s">
        <v>8357</v>
      </c>
      <c r="S3781" s="14">
        <f t="shared" si="183"/>
        <v>42425.735416666663</v>
      </c>
      <c r="T3781">
        <f t="shared" si="180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81"/>
        <v>120</v>
      </c>
      <c r="P3782">
        <f t="shared" si="182"/>
        <v>100</v>
      </c>
      <c r="Q3782" s="11" t="s">
        <v>8315</v>
      </c>
      <c r="R3782" s="11" t="s">
        <v>8357</v>
      </c>
      <c r="S3782" s="14">
        <f t="shared" si="183"/>
        <v>42166.219733796301</v>
      </c>
      <c r="T3782">
        <f t="shared" si="180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81"/>
        <v>110</v>
      </c>
      <c r="P3783">
        <f t="shared" si="182"/>
        <v>94.9</v>
      </c>
      <c r="Q3783" s="11" t="s">
        <v>8315</v>
      </c>
      <c r="R3783" s="11" t="s">
        <v>8357</v>
      </c>
      <c r="S3783" s="14">
        <f t="shared" si="183"/>
        <v>41865.882928240739</v>
      </c>
      <c r="T3783">
        <f t="shared" si="180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81"/>
        <v>102</v>
      </c>
      <c r="P3784">
        <f t="shared" si="182"/>
        <v>75.37</v>
      </c>
      <c r="Q3784" s="11" t="s">
        <v>8315</v>
      </c>
      <c r="R3784" s="11" t="s">
        <v>8357</v>
      </c>
      <c r="S3784" s="14">
        <f t="shared" si="183"/>
        <v>42546.862233796302</v>
      </c>
      <c r="T3784">
        <f t="shared" si="180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81"/>
        <v>129</v>
      </c>
      <c r="P3785">
        <f t="shared" si="182"/>
        <v>64.459999999999994</v>
      </c>
      <c r="Q3785" s="11" t="s">
        <v>8315</v>
      </c>
      <c r="R3785" s="11" t="s">
        <v>8357</v>
      </c>
      <c r="S3785" s="14">
        <f t="shared" si="183"/>
        <v>42420.140277777777</v>
      </c>
      <c r="T3785">
        <f t="shared" si="180"/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81"/>
        <v>115</v>
      </c>
      <c r="P3786">
        <f t="shared" si="182"/>
        <v>115</v>
      </c>
      <c r="Q3786" s="11" t="s">
        <v>8315</v>
      </c>
      <c r="R3786" s="11" t="s">
        <v>8357</v>
      </c>
      <c r="S3786" s="14">
        <f t="shared" si="183"/>
        <v>42531.980694444443</v>
      </c>
      <c r="T3786">
        <f t="shared" si="180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81"/>
        <v>151</v>
      </c>
      <c r="P3787">
        <f t="shared" si="182"/>
        <v>100.5</v>
      </c>
      <c r="Q3787" s="11" t="s">
        <v>8315</v>
      </c>
      <c r="R3787" s="11" t="s">
        <v>8357</v>
      </c>
      <c r="S3787" s="14">
        <f t="shared" si="183"/>
        <v>42548.63853009259</v>
      </c>
      <c r="T3787">
        <f t="shared" si="180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81"/>
        <v>111</v>
      </c>
      <c r="P3788">
        <f t="shared" si="182"/>
        <v>93.77</v>
      </c>
      <c r="Q3788" s="11" t="s">
        <v>8315</v>
      </c>
      <c r="R3788" s="11" t="s">
        <v>8357</v>
      </c>
      <c r="S3788" s="14">
        <f t="shared" si="183"/>
        <v>42487.037905092591</v>
      </c>
      <c r="T3788">
        <f t="shared" si="180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81"/>
        <v>100</v>
      </c>
      <c r="P3789">
        <f t="shared" si="182"/>
        <v>35.1</v>
      </c>
      <c r="Q3789" s="11" t="s">
        <v>8315</v>
      </c>
      <c r="R3789" s="11" t="s">
        <v>8357</v>
      </c>
      <c r="S3789" s="14">
        <f t="shared" si="183"/>
        <v>42167.534791666665</v>
      </c>
      <c r="T3789">
        <f t="shared" si="180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81"/>
        <v>1</v>
      </c>
      <c r="P3790">
        <f t="shared" si="182"/>
        <v>500</v>
      </c>
      <c r="Q3790" s="11" t="s">
        <v>8315</v>
      </c>
      <c r="R3790" s="11" t="s">
        <v>8357</v>
      </c>
      <c r="S3790" s="14">
        <f t="shared" si="183"/>
        <v>42333.695821759262</v>
      </c>
      <c r="T3790">
        <f t="shared" si="180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81"/>
        <v>3</v>
      </c>
      <c r="P3791">
        <f t="shared" si="182"/>
        <v>29</v>
      </c>
      <c r="Q3791" s="11" t="s">
        <v>8315</v>
      </c>
      <c r="R3791" s="11" t="s">
        <v>8357</v>
      </c>
      <c r="S3791" s="14">
        <f t="shared" si="183"/>
        <v>42138.798819444448</v>
      </c>
      <c r="T3791">
        <f t="shared" si="180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81"/>
        <v>0</v>
      </c>
      <c r="P3792" t="e">
        <f t="shared" si="182"/>
        <v>#DIV/0!</v>
      </c>
      <c r="Q3792" s="11" t="s">
        <v>8315</v>
      </c>
      <c r="R3792" s="11" t="s">
        <v>8357</v>
      </c>
      <c r="S3792" s="14">
        <f t="shared" si="183"/>
        <v>42666.666932870372</v>
      </c>
      <c r="T3792">
        <f t="shared" si="180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81"/>
        <v>0</v>
      </c>
      <c r="P3793" t="e">
        <f t="shared" si="182"/>
        <v>#DIV/0!</v>
      </c>
      <c r="Q3793" s="11" t="s">
        <v>8315</v>
      </c>
      <c r="R3793" s="11" t="s">
        <v>8357</v>
      </c>
      <c r="S3793" s="14">
        <f t="shared" si="183"/>
        <v>41766.692037037035</v>
      </c>
      <c r="T3793">
        <f t="shared" si="180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81"/>
        <v>0</v>
      </c>
      <c r="P3794">
        <f t="shared" si="182"/>
        <v>17.5</v>
      </c>
      <c r="Q3794" s="11" t="s">
        <v>8315</v>
      </c>
      <c r="R3794" s="11" t="s">
        <v>8357</v>
      </c>
      <c r="S3794" s="14">
        <f t="shared" si="183"/>
        <v>42170.447013888886</v>
      </c>
      <c r="T3794">
        <f t="shared" si="180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81"/>
        <v>60</v>
      </c>
      <c r="P3795">
        <f t="shared" si="182"/>
        <v>174</v>
      </c>
      <c r="Q3795" s="11" t="s">
        <v>8315</v>
      </c>
      <c r="R3795" s="11" t="s">
        <v>8357</v>
      </c>
      <c r="S3795" s="14">
        <f t="shared" si="183"/>
        <v>41968.938993055555</v>
      </c>
      <c r="T3795">
        <f t="shared" si="180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81"/>
        <v>1</v>
      </c>
      <c r="P3796">
        <f t="shared" si="182"/>
        <v>50</v>
      </c>
      <c r="Q3796" s="11" t="s">
        <v>8315</v>
      </c>
      <c r="R3796" s="11" t="s">
        <v>8357</v>
      </c>
      <c r="S3796" s="14">
        <f t="shared" si="183"/>
        <v>42132.58048611111</v>
      </c>
      <c r="T3796">
        <f t="shared" si="180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81"/>
        <v>2</v>
      </c>
      <c r="P3797">
        <f t="shared" si="182"/>
        <v>5</v>
      </c>
      <c r="Q3797" s="11" t="s">
        <v>8315</v>
      </c>
      <c r="R3797" s="11" t="s">
        <v>8357</v>
      </c>
      <c r="S3797" s="14">
        <f t="shared" si="183"/>
        <v>42201.436226851853</v>
      </c>
      <c r="T3797">
        <f t="shared" si="180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81"/>
        <v>0</v>
      </c>
      <c r="P3798">
        <f t="shared" si="182"/>
        <v>1</v>
      </c>
      <c r="Q3798" s="11" t="s">
        <v>8315</v>
      </c>
      <c r="R3798" s="11" t="s">
        <v>8357</v>
      </c>
      <c r="S3798" s="14">
        <f t="shared" si="183"/>
        <v>42689.029583333337</v>
      </c>
      <c r="T3798">
        <f t="shared" si="180"/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81"/>
        <v>90</v>
      </c>
      <c r="P3799">
        <f t="shared" si="182"/>
        <v>145.41</v>
      </c>
      <c r="Q3799" s="11" t="s">
        <v>8315</v>
      </c>
      <c r="R3799" s="11" t="s">
        <v>8357</v>
      </c>
      <c r="S3799" s="14">
        <f t="shared" si="183"/>
        <v>42084.881539351853</v>
      </c>
      <c r="T3799">
        <f t="shared" si="180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81"/>
        <v>1</v>
      </c>
      <c r="P3800">
        <f t="shared" si="182"/>
        <v>205</v>
      </c>
      <c r="Q3800" s="11" t="s">
        <v>8315</v>
      </c>
      <c r="R3800" s="11" t="s">
        <v>8357</v>
      </c>
      <c r="S3800" s="14">
        <f t="shared" si="183"/>
        <v>41831.722777777781</v>
      </c>
      <c r="T3800">
        <f t="shared" si="180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81"/>
        <v>4</v>
      </c>
      <c r="P3801">
        <f t="shared" si="182"/>
        <v>100.5</v>
      </c>
      <c r="Q3801" s="11" t="s">
        <v>8315</v>
      </c>
      <c r="R3801" s="11" t="s">
        <v>8357</v>
      </c>
      <c r="S3801" s="14">
        <f t="shared" si="183"/>
        <v>42410.93105324074</v>
      </c>
      <c r="T3801">
        <f t="shared" si="180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81"/>
        <v>4</v>
      </c>
      <c r="P3802">
        <f t="shared" si="182"/>
        <v>55.06</v>
      </c>
      <c r="Q3802" s="11" t="s">
        <v>8315</v>
      </c>
      <c r="R3802" s="11" t="s">
        <v>8357</v>
      </c>
      <c r="S3802" s="14">
        <f t="shared" si="183"/>
        <v>41982.737071759257</v>
      </c>
      <c r="T3802">
        <f t="shared" si="180"/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81"/>
        <v>9</v>
      </c>
      <c r="P3803">
        <f t="shared" si="182"/>
        <v>47.33</v>
      </c>
      <c r="Q3803" s="11" t="s">
        <v>8315</v>
      </c>
      <c r="R3803" s="11" t="s">
        <v>8357</v>
      </c>
      <c r="S3803" s="14">
        <f t="shared" si="183"/>
        <v>41975.676111111112</v>
      </c>
      <c r="T3803">
        <f t="shared" si="180"/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81"/>
        <v>0</v>
      </c>
      <c r="P3804" t="e">
        <f t="shared" si="182"/>
        <v>#DIV/0!</v>
      </c>
      <c r="Q3804" s="11" t="s">
        <v>8315</v>
      </c>
      <c r="R3804" s="11" t="s">
        <v>8357</v>
      </c>
      <c r="S3804" s="14">
        <f t="shared" si="183"/>
        <v>42269.126226851848</v>
      </c>
      <c r="T3804">
        <f t="shared" si="180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81"/>
        <v>20</v>
      </c>
      <c r="P3805">
        <f t="shared" si="182"/>
        <v>58.95</v>
      </c>
      <c r="Q3805" s="11" t="s">
        <v>8315</v>
      </c>
      <c r="R3805" s="11" t="s">
        <v>8357</v>
      </c>
      <c r="S3805" s="14">
        <f t="shared" si="183"/>
        <v>42403.971851851849</v>
      </c>
      <c r="T3805">
        <f t="shared" si="180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81"/>
        <v>0</v>
      </c>
      <c r="P3806" t="e">
        <f t="shared" si="182"/>
        <v>#DIV/0!</v>
      </c>
      <c r="Q3806" s="11" t="s">
        <v>8315</v>
      </c>
      <c r="R3806" s="11" t="s">
        <v>8357</v>
      </c>
      <c r="S3806" s="14">
        <f t="shared" si="183"/>
        <v>42527.00953703704</v>
      </c>
      <c r="T3806">
        <f t="shared" si="180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81"/>
        <v>0</v>
      </c>
      <c r="P3807">
        <f t="shared" si="182"/>
        <v>1.5</v>
      </c>
      <c r="Q3807" s="11" t="s">
        <v>8315</v>
      </c>
      <c r="R3807" s="11" t="s">
        <v>8357</v>
      </c>
      <c r="S3807" s="14">
        <f t="shared" si="183"/>
        <v>41849.887037037035</v>
      </c>
      <c r="T3807">
        <f t="shared" si="180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81"/>
        <v>0</v>
      </c>
      <c r="P3808">
        <f t="shared" si="182"/>
        <v>5</v>
      </c>
      <c r="Q3808" s="11" t="s">
        <v>8315</v>
      </c>
      <c r="R3808" s="11" t="s">
        <v>8357</v>
      </c>
      <c r="S3808" s="14">
        <f t="shared" si="183"/>
        <v>41799.259039351848</v>
      </c>
      <c r="T3808">
        <f t="shared" si="180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81"/>
        <v>30</v>
      </c>
      <c r="P3809">
        <f t="shared" si="182"/>
        <v>50.56</v>
      </c>
      <c r="Q3809" s="11" t="s">
        <v>8315</v>
      </c>
      <c r="R3809" s="11" t="s">
        <v>8357</v>
      </c>
      <c r="S3809" s="14">
        <f t="shared" si="183"/>
        <v>42090.909016203703</v>
      </c>
      <c r="T3809">
        <f t="shared" si="180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81"/>
        <v>100</v>
      </c>
      <c r="P3810">
        <f t="shared" si="182"/>
        <v>41.67</v>
      </c>
      <c r="Q3810" s="11" t="s">
        <v>8315</v>
      </c>
      <c r="R3810" s="11" t="s">
        <v>8316</v>
      </c>
      <c r="S3810" s="14">
        <f t="shared" si="183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81"/>
        <v>101</v>
      </c>
      <c r="P3811">
        <f t="shared" si="182"/>
        <v>53.29</v>
      </c>
      <c r="Q3811" s="11" t="s">
        <v>8315</v>
      </c>
      <c r="R3811" s="11" t="s">
        <v>8316</v>
      </c>
      <c r="S3811" s="14">
        <f t="shared" si="183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81"/>
        <v>122</v>
      </c>
      <c r="P3812">
        <f t="shared" si="182"/>
        <v>70.23</v>
      </c>
      <c r="Q3812" s="11" t="s">
        <v>8315</v>
      </c>
      <c r="R3812" s="11" t="s">
        <v>8316</v>
      </c>
      <c r="S3812" s="14">
        <f t="shared" si="183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81"/>
        <v>330</v>
      </c>
      <c r="P3813">
        <f t="shared" si="182"/>
        <v>43.42</v>
      </c>
      <c r="Q3813" s="11" t="s">
        <v>8315</v>
      </c>
      <c r="R3813" s="11" t="s">
        <v>8316</v>
      </c>
      <c r="S3813" s="14">
        <f t="shared" si="183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81"/>
        <v>110</v>
      </c>
      <c r="P3814">
        <f t="shared" si="182"/>
        <v>199.18</v>
      </c>
      <c r="Q3814" s="11" t="s">
        <v>8315</v>
      </c>
      <c r="R3814" s="11" t="s">
        <v>8316</v>
      </c>
      <c r="S3814" s="14">
        <f t="shared" si="183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81"/>
        <v>101</v>
      </c>
      <c r="P3815">
        <f t="shared" si="182"/>
        <v>78.52</v>
      </c>
      <c r="Q3815" s="11" t="s">
        <v>8315</v>
      </c>
      <c r="R3815" s="11" t="s">
        <v>8316</v>
      </c>
      <c r="S3815" s="14">
        <f t="shared" si="183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81"/>
        <v>140</v>
      </c>
      <c r="P3816">
        <f t="shared" si="182"/>
        <v>61.82</v>
      </c>
      <c r="Q3816" s="11" t="s">
        <v>8315</v>
      </c>
      <c r="R3816" s="11" t="s">
        <v>8316</v>
      </c>
      <c r="S3816" s="14">
        <f t="shared" si="183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81"/>
        <v>100</v>
      </c>
      <c r="P3817">
        <f t="shared" si="182"/>
        <v>50</v>
      </c>
      <c r="Q3817" s="11" t="s">
        <v>8315</v>
      </c>
      <c r="R3817" s="11" t="s">
        <v>8316</v>
      </c>
      <c r="S3817" s="14">
        <f t="shared" si="183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81"/>
        <v>119</v>
      </c>
      <c r="P3818">
        <f t="shared" si="182"/>
        <v>48.34</v>
      </c>
      <c r="Q3818" s="11" t="s">
        <v>8315</v>
      </c>
      <c r="R3818" s="11" t="s">
        <v>8316</v>
      </c>
      <c r="S3818" s="14">
        <f t="shared" si="183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81"/>
        <v>107</v>
      </c>
      <c r="P3819">
        <f t="shared" si="182"/>
        <v>107.25</v>
      </c>
      <c r="Q3819" s="11" t="s">
        <v>8315</v>
      </c>
      <c r="R3819" s="11" t="s">
        <v>8316</v>
      </c>
      <c r="S3819" s="14">
        <f t="shared" si="183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81"/>
        <v>228</v>
      </c>
      <c r="P3820">
        <f t="shared" si="182"/>
        <v>57</v>
      </c>
      <c r="Q3820" s="11" t="s">
        <v>8315</v>
      </c>
      <c r="R3820" s="11" t="s">
        <v>8316</v>
      </c>
      <c r="S3820" s="14">
        <f t="shared" si="183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81"/>
        <v>106</v>
      </c>
      <c r="P3821">
        <f t="shared" si="182"/>
        <v>40.92</v>
      </c>
      <c r="Q3821" s="11" t="s">
        <v>8315</v>
      </c>
      <c r="R3821" s="11" t="s">
        <v>8316</v>
      </c>
      <c r="S3821" s="14">
        <f t="shared" si="183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81"/>
        <v>143</v>
      </c>
      <c r="P3822">
        <f t="shared" si="182"/>
        <v>21.5</v>
      </c>
      <c r="Q3822" s="11" t="s">
        <v>8315</v>
      </c>
      <c r="R3822" s="11" t="s">
        <v>8316</v>
      </c>
      <c r="S3822" s="14">
        <f t="shared" si="183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81"/>
        <v>105</v>
      </c>
      <c r="P3823">
        <f t="shared" si="182"/>
        <v>79.540000000000006</v>
      </c>
      <c r="Q3823" s="11" t="s">
        <v>8315</v>
      </c>
      <c r="R3823" s="11" t="s">
        <v>8316</v>
      </c>
      <c r="S3823" s="14">
        <f t="shared" si="183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81"/>
        <v>110</v>
      </c>
      <c r="P3824">
        <f t="shared" si="182"/>
        <v>72.38</v>
      </c>
      <c r="Q3824" s="11" t="s">
        <v>8315</v>
      </c>
      <c r="R3824" s="11" t="s">
        <v>8316</v>
      </c>
      <c r="S3824" s="14">
        <f t="shared" si="183"/>
        <v>42329.838159722218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81"/>
        <v>106</v>
      </c>
      <c r="P3825">
        <f t="shared" si="182"/>
        <v>64.63</v>
      </c>
      <c r="Q3825" s="11" t="s">
        <v>8315</v>
      </c>
      <c r="R3825" s="11" t="s">
        <v>8316</v>
      </c>
      <c r="S3825" s="14">
        <f t="shared" si="183"/>
        <v>42170.910231481481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81"/>
        <v>108</v>
      </c>
      <c r="P3826">
        <f t="shared" si="182"/>
        <v>38.57</v>
      </c>
      <c r="Q3826" s="11" t="s">
        <v>8315</v>
      </c>
      <c r="R3826" s="11" t="s">
        <v>8316</v>
      </c>
      <c r="S3826" s="14">
        <f t="shared" si="183"/>
        <v>42571.626192129625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81"/>
        <v>105</v>
      </c>
      <c r="P3827">
        <f t="shared" si="182"/>
        <v>107.57</v>
      </c>
      <c r="Q3827" s="11" t="s">
        <v>8315</v>
      </c>
      <c r="R3827" s="11" t="s">
        <v>8316</v>
      </c>
      <c r="S3827" s="14">
        <f t="shared" si="183"/>
        <v>42151.069606481484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81"/>
        <v>119</v>
      </c>
      <c r="P3828">
        <f t="shared" si="182"/>
        <v>27.5</v>
      </c>
      <c r="Q3828" s="11" t="s">
        <v>8315</v>
      </c>
      <c r="R3828" s="11" t="s">
        <v>8316</v>
      </c>
      <c r="S3828" s="14">
        <f t="shared" si="183"/>
        <v>42101.423541666663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81"/>
        <v>153</v>
      </c>
      <c r="P3829">
        <f t="shared" si="182"/>
        <v>70.459999999999994</v>
      </c>
      <c r="Q3829" s="11" t="s">
        <v>8315</v>
      </c>
      <c r="R3829" s="11" t="s">
        <v>8316</v>
      </c>
      <c r="S3829" s="14">
        <f t="shared" si="183"/>
        <v>42034.928252314814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81"/>
        <v>100</v>
      </c>
      <c r="P3830">
        <f t="shared" si="182"/>
        <v>178.57</v>
      </c>
      <c r="Q3830" s="11" t="s">
        <v>8315</v>
      </c>
      <c r="R3830" s="11" t="s">
        <v>8316</v>
      </c>
      <c r="S3830" s="14">
        <f t="shared" si="183"/>
        <v>41944.527627314819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81"/>
        <v>100</v>
      </c>
      <c r="P3831">
        <f t="shared" si="182"/>
        <v>62.63</v>
      </c>
      <c r="Q3831" s="11" t="s">
        <v>8315</v>
      </c>
      <c r="R3831" s="11" t="s">
        <v>8316</v>
      </c>
      <c r="S3831" s="14">
        <f t="shared" si="183"/>
        <v>42593.865405092598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81"/>
        <v>225</v>
      </c>
      <c r="P3832">
        <f t="shared" si="182"/>
        <v>75</v>
      </c>
      <c r="Q3832" s="11" t="s">
        <v>8315</v>
      </c>
      <c r="R3832" s="11" t="s">
        <v>8316</v>
      </c>
      <c r="S3832" s="14">
        <f t="shared" si="183"/>
        <v>42503.740868055553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81"/>
        <v>106</v>
      </c>
      <c r="P3833">
        <f t="shared" si="182"/>
        <v>58.9</v>
      </c>
      <c r="Q3833" s="11" t="s">
        <v>8315</v>
      </c>
      <c r="R3833" s="11" t="s">
        <v>8316</v>
      </c>
      <c r="S3833" s="14">
        <f t="shared" si="183"/>
        <v>41927.848900462966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81"/>
        <v>105</v>
      </c>
      <c r="P3834">
        <f t="shared" si="182"/>
        <v>139.56</v>
      </c>
      <c r="Q3834" s="11" t="s">
        <v>8315</v>
      </c>
      <c r="R3834" s="11" t="s">
        <v>8316</v>
      </c>
      <c r="S3834" s="14">
        <f t="shared" si="183"/>
        <v>42375.114988425921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81"/>
        <v>117</v>
      </c>
      <c r="P3835">
        <f t="shared" si="182"/>
        <v>70</v>
      </c>
      <c r="Q3835" s="11" t="s">
        <v>8315</v>
      </c>
      <c r="R3835" s="11" t="s">
        <v>8316</v>
      </c>
      <c r="S3835" s="14">
        <f t="shared" si="183"/>
        <v>41963.872361111105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81"/>
        <v>109</v>
      </c>
      <c r="P3836">
        <f t="shared" si="182"/>
        <v>57.39</v>
      </c>
      <c r="Q3836" s="11" t="s">
        <v>8315</v>
      </c>
      <c r="R3836" s="11" t="s">
        <v>8316</v>
      </c>
      <c r="S3836" s="14">
        <f t="shared" si="183"/>
        <v>42143.445219907408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81"/>
        <v>160</v>
      </c>
      <c r="P3837">
        <f t="shared" si="182"/>
        <v>40</v>
      </c>
      <c r="Q3837" s="11" t="s">
        <v>8315</v>
      </c>
      <c r="R3837" s="11" t="s">
        <v>8316</v>
      </c>
      <c r="S3837" s="14">
        <f t="shared" si="183"/>
        <v>42460.94222222222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81"/>
        <v>113</v>
      </c>
      <c r="P3838">
        <f t="shared" si="182"/>
        <v>64.290000000000006</v>
      </c>
      <c r="Q3838" s="11" t="s">
        <v>8315</v>
      </c>
      <c r="R3838" s="11" t="s">
        <v>8316</v>
      </c>
      <c r="S3838" s="14">
        <f t="shared" si="183"/>
        <v>42553.926527777774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81"/>
        <v>102</v>
      </c>
      <c r="P3839">
        <f t="shared" si="182"/>
        <v>120.12</v>
      </c>
      <c r="Q3839" s="11" t="s">
        <v>8315</v>
      </c>
      <c r="R3839" s="11" t="s">
        <v>8316</v>
      </c>
      <c r="S3839" s="14">
        <f t="shared" si="183"/>
        <v>42152.765717592592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81"/>
        <v>101</v>
      </c>
      <c r="P3840">
        <f t="shared" si="182"/>
        <v>1008.24</v>
      </c>
      <c r="Q3840" s="11" t="s">
        <v>8315</v>
      </c>
      <c r="R3840" s="11" t="s">
        <v>8316</v>
      </c>
      <c r="S3840" s="14">
        <f t="shared" si="183"/>
        <v>42116.710752314815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81"/>
        <v>101</v>
      </c>
      <c r="P3841">
        <f t="shared" si="182"/>
        <v>63.28</v>
      </c>
      <c r="Q3841" s="11" t="s">
        <v>8315</v>
      </c>
      <c r="R3841" s="11" t="s">
        <v>8316</v>
      </c>
      <c r="S3841" s="14">
        <f t="shared" si="183"/>
        <v>42155.142638888887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181"/>
        <v>6500</v>
      </c>
      <c r="P3842">
        <f t="shared" si="182"/>
        <v>21.67</v>
      </c>
      <c r="Q3842" s="11" t="s">
        <v>8315</v>
      </c>
      <c r="R3842" s="11" t="s">
        <v>8316</v>
      </c>
      <c r="S3842" s="14">
        <f t="shared" si="183"/>
        <v>42432.701724537037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184">ROUND(E3843/D3843*100,0)</f>
        <v>9</v>
      </c>
      <c r="P3843">
        <f t="shared" ref="P3843:P3906" si="185">ROUND(E3843/L3843,2)</f>
        <v>25.65</v>
      </c>
      <c r="Q3843" s="11" t="s">
        <v>8315</v>
      </c>
      <c r="R3843" s="11" t="s">
        <v>8316</v>
      </c>
      <c r="S3843" s="14">
        <f t="shared" ref="S3843:S3906" si="186">(((J3843/60)/60)/24)+DATE(1970,1,1)</f>
        <v>41780.785729166666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84"/>
        <v>22</v>
      </c>
      <c r="P3844">
        <f t="shared" si="185"/>
        <v>47.7</v>
      </c>
      <c r="Q3844" s="11" t="s">
        <v>8315</v>
      </c>
      <c r="R3844" s="11" t="s">
        <v>8316</v>
      </c>
      <c r="S3844" s="14">
        <f t="shared" si="186"/>
        <v>41740.493657407409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84"/>
        <v>21</v>
      </c>
      <c r="P3845">
        <f t="shared" si="185"/>
        <v>56.05</v>
      </c>
      <c r="Q3845" s="11" t="s">
        <v>8315</v>
      </c>
      <c r="R3845" s="11" t="s">
        <v>8316</v>
      </c>
      <c r="S3845" s="14">
        <f t="shared" si="186"/>
        <v>41766.072500000002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84"/>
        <v>41</v>
      </c>
      <c r="P3846">
        <f t="shared" si="185"/>
        <v>81.319999999999993</v>
      </c>
      <c r="Q3846" s="11" t="s">
        <v>8315</v>
      </c>
      <c r="R3846" s="11" t="s">
        <v>8316</v>
      </c>
      <c r="S3846" s="14">
        <f t="shared" si="186"/>
        <v>41766.617291666669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84"/>
        <v>2</v>
      </c>
      <c r="P3847">
        <f t="shared" si="185"/>
        <v>70.17</v>
      </c>
      <c r="Q3847" s="11" t="s">
        <v>8315</v>
      </c>
      <c r="R3847" s="11" t="s">
        <v>8316</v>
      </c>
      <c r="S3847" s="14">
        <f t="shared" si="186"/>
        <v>42248.627013888887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84"/>
        <v>3</v>
      </c>
      <c r="P3848">
        <f t="shared" si="185"/>
        <v>23.63</v>
      </c>
      <c r="Q3848" s="11" t="s">
        <v>8315</v>
      </c>
      <c r="R3848" s="11" t="s">
        <v>8316</v>
      </c>
      <c r="S3848" s="14">
        <f t="shared" si="186"/>
        <v>41885.221550925926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84"/>
        <v>16</v>
      </c>
      <c r="P3849">
        <f t="shared" si="185"/>
        <v>188.56</v>
      </c>
      <c r="Q3849" s="11" t="s">
        <v>8315</v>
      </c>
      <c r="R3849" s="11" t="s">
        <v>8316</v>
      </c>
      <c r="S3849" s="14">
        <f t="shared" si="186"/>
        <v>42159.224432870367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84"/>
        <v>16</v>
      </c>
      <c r="P3850">
        <f t="shared" si="185"/>
        <v>49.51</v>
      </c>
      <c r="Q3850" s="11" t="s">
        <v>8315</v>
      </c>
      <c r="R3850" s="11" t="s">
        <v>8316</v>
      </c>
      <c r="S3850" s="14">
        <f t="shared" si="186"/>
        <v>42265.817002314812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84"/>
        <v>7</v>
      </c>
      <c r="P3851">
        <f t="shared" si="185"/>
        <v>75.459999999999994</v>
      </c>
      <c r="Q3851" s="11" t="s">
        <v>8315</v>
      </c>
      <c r="R3851" s="11" t="s">
        <v>8316</v>
      </c>
      <c r="S3851" s="14">
        <f t="shared" si="186"/>
        <v>42136.767175925925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84"/>
        <v>4</v>
      </c>
      <c r="P3852">
        <f t="shared" si="185"/>
        <v>9.5</v>
      </c>
      <c r="Q3852" s="11" t="s">
        <v>8315</v>
      </c>
      <c r="R3852" s="11" t="s">
        <v>8316</v>
      </c>
      <c r="S3852" s="14">
        <f t="shared" si="186"/>
        <v>41975.124340277776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84"/>
        <v>34</v>
      </c>
      <c r="P3853">
        <f t="shared" si="185"/>
        <v>35.5</v>
      </c>
      <c r="Q3853" s="11" t="s">
        <v>8315</v>
      </c>
      <c r="R3853" s="11" t="s">
        <v>8316</v>
      </c>
      <c r="S3853" s="14">
        <f t="shared" si="186"/>
        <v>42172.439571759256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84"/>
        <v>0</v>
      </c>
      <c r="P3854">
        <f t="shared" si="185"/>
        <v>10</v>
      </c>
      <c r="Q3854" s="11" t="s">
        <v>8315</v>
      </c>
      <c r="R3854" s="11" t="s">
        <v>8316</v>
      </c>
      <c r="S3854" s="14">
        <f t="shared" si="186"/>
        <v>42065.190694444449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84"/>
        <v>0</v>
      </c>
      <c r="P3855">
        <f t="shared" si="185"/>
        <v>13</v>
      </c>
      <c r="Q3855" s="11" t="s">
        <v>8315</v>
      </c>
      <c r="R3855" s="11" t="s">
        <v>8316</v>
      </c>
      <c r="S3855" s="14">
        <f t="shared" si="186"/>
        <v>41848.84002314815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84"/>
        <v>16</v>
      </c>
      <c r="P3856">
        <f t="shared" si="185"/>
        <v>89.4</v>
      </c>
      <c r="Q3856" s="11" t="s">
        <v>8315</v>
      </c>
      <c r="R3856" s="11" t="s">
        <v>8316</v>
      </c>
      <c r="S3856" s="14">
        <f t="shared" si="186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84"/>
        <v>3</v>
      </c>
      <c r="P3857">
        <f t="shared" si="185"/>
        <v>25</v>
      </c>
      <c r="Q3857" s="11" t="s">
        <v>8315</v>
      </c>
      <c r="R3857" s="11" t="s">
        <v>8316</v>
      </c>
      <c r="S3857" s="14">
        <f t="shared" si="186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84"/>
        <v>0</v>
      </c>
      <c r="P3858">
        <f t="shared" si="185"/>
        <v>1</v>
      </c>
      <c r="Q3858" s="11" t="s">
        <v>8315</v>
      </c>
      <c r="R3858" s="11" t="s">
        <v>8316</v>
      </c>
      <c r="S3858" s="14">
        <f t="shared" si="186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84"/>
        <v>5</v>
      </c>
      <c r="P3859">
        <f t="shared" si="185"/>
        <v>65</v>
      </c>
      <c r="Q3859" s="11" t="s">
        <v>8315</v>
      </c>
      <c r="R3859" s="11" t="s">
        <v>8316</v>
      </c>
      <c r="S3859" s="14">
        <f t="shared" si="186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84"/>
        <v>2</v>
      </c>
      <c r="P3860">
        <f t="shared" si="185"/>
        <v>10</v>
      </c>
      <c r="Q3860" s="11" t="s">
        <v>8315</v>
      </c>
      <c r="R3860" s="11" t="s">
        <v>8316</v>
      </c>
      <c r="S3860" s="14">
        <f t="shared" si="186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84"/>
        <v>0</v>
      </c>
      <c r="P3861">
        <f t="shared" si="185"/>
        <v>1</v>
      </c>
      <c r="Q3861" s="11" t="s">
        <v>8315</v>
      </c>
      <c r="R3861" s="11" t="s">
        <v>8316</v>
      </c>
      <c r="S3861" s="14">
        <f t="shared" si="186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84"/>
        <v>18</v>
      </c>
      <c r="P3862">
        <f t="shared" si="185"/>
        <v>81.540000000000006</v>
      </c>
      <c r="Q3862" s="11" t="s">
        <v>8315</v>
      </c>
      <c r="R3862" s="11" t="s">
        <v>8316</v>
      </c>
      <c r="S3862" s="14">
        <f t="shared" si="186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84"/>
        <v>5</v>
      </c>
      <c r="P3863">
        <f t="shared" si="185"/>
        <v>100</v>
      </c>
      <c r="Q3863" s="11" t="s">
        <v>8315</v>
      </c>
      <c r="R3863" s="11" t="s">
        <v>8316</v>
      </c>
      <c r="S3863" s="14">
        <f t="shared" si="186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84"/>
        <v>0</v>
      </c>
      <c r="P3864">
        <f t="shared" si="185"/>
        <v>1</v>
      </c>
      <c r="Q3864" s="11" t="s">
        <v>8315</v>
      </c>
      <c r="R3864" s="11" t="s">
        <v>8316</v>
      </c>
      <c r="S3864" s="14">
        <f t="shared" si="186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84"/>
        <v>0</v>
      </c>
      <c r="P3865" t="e">
        <f t="shared" si="185"/>
        <v>#DIV/0!</v>
      </c>
      <c r="Q3865" s="11" t="s">
        <v>8315</v>
      </c>
      <c r="R3865" s="11" t="s">
        <v>8316</v>
      </c>
      <c r="S3865" s="14">
        <f t="shared" si="186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84"/>
        <v>1</v>
      </c>
      <c r="P3866">
        <f t="shared" si="185"/>
        <v>20</v>
      </c>
      <c r="Q3866" s="11" t="s">
        <v>8315</v>
      </c>
      <c r="R3866" s="11" t="s">
        <v>8316</v>
      </c>
      <c r="S3866" s="14">
        <f t="shared" si="186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84"/>
        <v>27</v>
      </c>
      <c r="P3867">
        <f t="shared" si="185"/>
        <v>46.43</v>
      </c>
      <c r="Q3867" s="11" t="s">
        <v>8315</v>
      </c>
      <c r="R3867" s="11" t="s">
        <v>8316</v>
      </c>
      <c r="S3867" s="14">
        <f t="shared" si="186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84"/>
        <v>1</v>
      </c>
      <c r="P3868">
        <f t="shared" si="185"/>
        <v>5.5</v>
      </c>
      <c r="Q3868" s="11" t="s">
        <v>8315</v>
      </c>
      <c r="R3868" s="11" t="s">
        <v>8316</v>
      </c>
      <c r="S3868" s="14">
        <f t="shared" si="186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84"/>
        <v>13</v>
      </c>
      <c r="P3869">
        <f t="shared" si="185"/>
        <v>50.2</v>
      </c>
      <c r="Q3869" s="11" t="s">
        <v>8315</v>
      </c>
      <c r="R3869" s="11" t="s">
        <v>8316</v>
      </c>
      <c r="S3869" s="14">
        <f t="shared" si="186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84"/>
        <v>0</v>
      </c>
      <c r="P3870">
        <f t="shared" si="185"/>
        <v>10</v>
      </c>
      <c r="Q3870" s="11" t="s">
        <v>8315</v>
      </c>
      <c r="R3870" s="11" t="s">
        <v>8357</v>
      </c>
      <c r="S3870" s="14">
        <f t="shared" si="186"/>
        <v>41865.659780092588</v>
      </c>
      <c r="T3870">
        <f t="shared" ref="T3870:T3889" si="187">YEAR(S3870)</f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84"/>
        <v>3</v>
      </c>
      <c r="P3871">
        <f t="shared" si="185"/>
        <v>30.13</v>
      </c>
      <c r="Q3871" s="11" t="s">
        <v>8315</v>
      </c>
      <c r="R3871" s="11" t="s">
        <v>8357</v>
      </c>
      <c r="S3871" s="14">
        <f t="shared" si="186"/>
        <v>42047.724444444444</v>
      </c>
      <c r="T3871">
        <f t="shared" si="187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84"/>
        <v>15</v>
      </c>
      <c r="P3872">
        <f t="shared" si="185"/>
        <v>150</v>
      </c>
      <c r="Q3872" s="11" t="s">
        <v>8315</v>
      </c>
      <c r="R3872" s="11" t="s">
        <v>8357</v>
      </c>
      <c r="S3872" s="14">
        <f t="shared" si="186"/>
        <v>41793.17219907407</v>
      </c>
      <c r="T3872">
        <f t="shared" si="187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84"/>
        <v>3</v>
      </c>
      <c r="P3873">
        <f t="shared" si="185"/>
        <v>13.33</v>
      </c>
      <c r="Q3873" s="11" t="s">
        <v>8315</v>
      </c>
      <c r="R3873" s="11" t="s">
        <v>8357</v>
      </c>
      <c r="S3873" s="14">
        <f t="shared" si="186"/>
        <v>42763.780671296292</v>
      </c>
      <c r="T3873">
        <f t="shared" si="187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84"/>
        <v>0</v>
      </c>
      <c r="P3874" t="e">
        <f t="shared" si="185"/>
        <v>#DIV/0!</v>
      </c>
      <c r="Q3874" s="11" t="s">
        <v>8315</v>
      </c>
      <c r="R3874" s="11" t="s">
        <v>8357</v>
      </c>
      <c r="S3874" s="14">
        <f t="shared" si="186"/>
        <v>42180.145787037036</v>
      </c>
      <c r="T3874">
        <f t="shared" si="187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84"/>
        <v>0</v>
      </c>
      <c r="P3875" t="e">
        <f t="shared" si="185"/>
        <v>#DIV/0!</v>
      </c>
      <c r="Q3875" s="11" t="s">
        <v>8315</v>
      </c>
      <c r="R3875" s="11" t="s">
        <v>8357</v>
      </c>
      <c r="S3875" s="14">
        <f t="shared" si="186"/>
        <v>42255.696006944447</v>
      </c>
      <c r="T3875">
        <f t="shared" si="187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84"/>
        <v>0</v>
      </c>
      <c r="P3876" t="e">
        <f t="shared" si="185"/>
        <v>#DIV/0!</v>
      </c>
      <c r="Q3876" s="11" t="s">
        <v>8315</v>
      </c>
      <c r="R3876" s="11" t="s">
        <v>8357</v>
      </c>
      <c r="S3876" s="14">
        <f t="shared" si="186"/>
        <v>42007.016458333332</v>
      </c>
      <c r="T3876">
        <f t="shared" si="187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84"/>
        <v>0</v>
      </c>
      <c r="P3877" t="e">
        <f t="shared" si="185"/>
        <v>#DIV/0!</v>
      </c>
      <c r="Q3877" s="11" t="s">
        <v>8315</v>
      </c>
      <c r="R3877" s="11" t="s">
        <v>8357</v>
      </c>
      <c r="S3877" s="14">
        <f t="shared" si="186"/>
        <v>42615.346817129626</v>
      </c>
      <c r="T3877">
        <f t="shared" si="187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84"/>
        <v>53</v>
      </c>
      <c r="P3878">
        <f t="shared" si="185"/>
        <v>44.76</v>
      </c>
      <c r="Q3878" s="11" t="s">
        <v>8315</v>
      </c>
      <c r="R3878" s="11" t="s">
        <v>8357</v>
      </c>
      <c r="S3878" s="14">
        <f t="shared" si="186"/>
        <v>42372.624166666668</v>
      </c>
      <c r="T3878">
        <f t="shared" si="187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84"/>
        <v>5</v>
      </c>
      <c r="P3879">
        <f t="shared" si="185"/>
        <v>88.64</v>
      </c>
      <c r="Q3879" s="11" t="s">
        <v>8315</v>
      </c>
      <c r="R3879" s="11" t="s">
        <v>8357</v>
      </c>
      <c r="S3879" s="14">
        <f t="shared" si="186"/>
        <v>42682.67768518519</v>
      </c>
      <c r="T3879">
        <f t="shared" si="187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84"/>
        <v>0</v>
      </c>
      <c r="P3880">
        <f t="shared" si="185"/>
        <v>10</v>
      </c>
      <c r="Q3880" s="11" t="s">
        <v>8315</v>
      </c>
      <c r="R3880" s="11" t="s">
        <v>8357</v>
      </c>
      <c r="S3880" s="14">
        <f t="shared" si="186"/>
        <v>42154.818819444445</v>
      </c>
      <c r="T3880">
        <f t="shared" si="187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84"/>
        <v>0</v>
      </c>
      <c r="P3881" t="e">
        <f t="shared" si="185"/>
        <v>#DIV/0!</v>
      </c>
      <c r="Q3881" s="11" t="s">
        <v>8315</v>
      </c>
      <c r="R3881" s="11" t="s">
        <v>8357</v>
      </c>
      <c r="S3881" s="14">
        <f t="shared" si="186"/>
        <v>41999.861064814817</v>
      </c>
      <c r="T3881">
        <f t="shared" si="187"/>
        <v>2014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84"/>
        <v>13</v>
      </c>
      <c r="P3882">
        <f t="shared" si="185"/>
        <v>57.65</v>
      </c>
      <c r="Q3882" s="11" t="s">
        <v>8315</v>
      </c>
      <c r="R3882" s="11" t="s">
        <v>8357</v>
      </c>
      <c r="S3882" s="14">
        <f t="shared" si="186"/>
        <v>41815.815046296295</v>
      </c>
      <c r="T3882">
        <f t="shared" si="187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84"/>
        <v>5</v>
      </c>
      <c r="P3883">
        <f t="shared" si="185"/>
        <v>25</v>
      </c>
      <c r="Q3883" s="11" t="s">
        <v>8315</v>
      </c>
      <c r="R3883" s="11" t="s">
        <v>8357</v>
      </c>
      <c r="S3883" s="14">
        <f t="shared" si="186"/>
        <v>42756.018506944441</v>
      </c>
      <c r="T3883">
        <f t="shared" si="187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84"/>
        <v>0</v>
      </c>
      <c r="P3884" t="e">
        <f t="shared" si="185"/>
        <v>#DIV/0!</v>
      </c>
      <c r="Q3884" s="11" t="s">
        <v>8315</v>
      </c>
      <c r="R3884" s="11" t="s">
        <v>8357</v>
      </c>
      <c r="S3884" s="14">
        <f t="shared" si="186"/>
        <v>42373.983449074076</v>
      </c>
      <c r="T3884">
        <f t="shared" si="187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84"/>
        <v>0</v>
      </c>
      <c r="P3885" t="e">
        <f t="shared" si="185"/>
        <v>#DIV/0!</v>
      </c>
      <c r="Q3885" s="11" t="s">
        <v>8315</v>
      </c>
      <c r="R3885" s="11" t="s">
        <v>8357</v>
      </c>
      <c r="S3885" s="14">
        <f t="shared" si="186"/>
        <v>41854.602650462963</v>
      </c>
      <c r="T3885">
        <f t="shared" si="187"/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84"/>
        <v>0</v>
      </c>
      <c r="P3886" t="e">
        <f t="shared" si="185"/>
        <v>#DIV/0!</v>
      </c>
      <c r="Q3886" s="11" t="s">
        <v>8315</v>
      </c>
      <c r="R3886" s="11" t="s">
        <v>8357</v>
      </c>
      <c r="S3886" s="14">
        <f t="shared" si="186"/>
        <v>42065.791574074072</v>
      </c>
      <c r="T3886">
        <f t="shared" si="187"/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84"/>
        <v>0</v>
      </c>
      <c r="P3887" t="e">
        <f t="shared" si="185"/>
        <v>#DIV/0!</v>
      </c>
      <c r="Q3887" s="11" t="s">
        <v>8315</v>
      </c>
      <c r="R3887" s="11" t="s">
        <v>8357</v>
      </c>
      <c r="S3887" s="14">
        <f t="shared" si="186"/>
        <v>42469.951284722221</v>
      </c>
      <c r="T3887">
        <f t="shared" si="187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84"/>
        <v>0</v>
      </c>
      <c r="P3888" t="e">
        <f t="shared" si="185"/>
        <v>#DIV/0!</v>
      </c>
      <c r="Q3888" s="11" t="s">
        <v>8315</v>
      </c>
      <c r="R3888" s="11" t="s">
        <v>8357</v>
      </c>
      <c r="S3888" s="14">
        <f t="shared" si="186"/>
        <v>41954.228032407409</v>
      </c>
      <c r="T3888">
        <f t="shared" si="187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84"/>
        <v>2</v>
      </c>
      <c r="P3889">
        <f t="shared" si="185"/>
        <v>17.5</v>
      </c>
      <c r="Q3889" s="11" t="s">
        <v>8315</v>
      </c>
      <c r="R3889" s="11" t="s">
        <v>8357</v>
      </c>
      <c r="S3889" s="14">
        <f t="shared" si="186"/>
        <v>42079.857974537037</v>
      </c>
      <c r="T3889">
        <f t="shared" si="187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84"/>
        <v>27</v>
      </c>
      <c r="P3890">
        <f t="shared" si="185"/>
        <v>38.71</v>
      </c>
      <c r="Q3890" s="11" t="s">
        <v>8315</v>
      </c>
      <c r="R3890" s="11" t="s">
        <v>8316</v>
      </c>
      <c r="S3890" s="14">
        <f t="shared" si="186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84"/>
        <v>1</v>
      </c>
      <c r="P3891">
        <f t="shared" si="185"/>
        <v>13.11</v>
      </c>
      <c r="Q3891" s="11" t="s">
        <v>8315</v>
      </c>
      <c r="R3891" s="11" t="s">
        <v>8316</v>
      </c>
      <c r="S3891" s="14">
        <f t="shared" si="186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84"/>
        <v>17</v>
      </c>
      <c r="P3892">
        <f t="shared" si="185"/>
        <v>315.5</v>
      </c>
      <c r="Q3892" s="11" t="s">
        <v>8315</v>
      </c>
      <c r="R3892" s="11" t="s">
        <v>8316</v>
      </c>
      <c r="S3892" s="14">
        <f t="shared" si="186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84"/>
        <v>33</v>
      </c>
      <c r="P3893">
        <f t="shared" si="185"/>
        <v>37.14</v>
      </c>
      <c r="Q3893" s="11" t="s">
        <v>8315</v>
      </c>
      <c r="R3893" s="11" t="s">
        <v>8316</v>
      </c>
      <c r="S3893" s="14">
        <f t="shared" si="186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84"/>
        <v>0</v>
      </c>
      <c r="P3894" t="e">
        <f t="shared" si="185"/>
        <v>#DIV/0!</v>
      </c>
      <c r="Q3894" s="11" t="s">
        <v>8315</v>
      </c>
      <c r="R3894" s="11" t="s">
        <v>8316</v>
      </c>
      <c r="S3894" s="14">
        <f t="shared" si="186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84"/>
        <v>22</v>
      </c>
      <c r="P3895">
        <f t="shared" si="185"/>
        <v>128.27000000000001</v>
      </c>
      <c r="Q3895" s="11" t="s">
        <v>8315</v>
      </c>
      <c r="R3895" s="11" t="s">
        <v>8316</v>
      </c>
      <c r="S3895" s="14">
        <f t="shared" si="186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84"/>
        <v>3</v>
      </c>
      <c r="P3896">
        <f t="shared" si="185"/>
        <v>47.27</v>
      </c>
      <c r="Q3896" s="11" t="s">
        <v>8315</v>
      </c>
      <c r="R3896" s="11" t="s">
        <v>8316</v>
      </c>
      <c r="S3896" s="14">
        <f t="shared" si="186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84"/>
        <v>5</v>
      </c>
      <c r="P3897">
        <f t="shared" si="185"/>
        <v>50</v>
      </c>
      <c r="Q3897" s="11" t="s">
        <v>8315</v>
      </c>
      <c r="R3897" s="11" t="s">
        <v>8316</v>
      </c>
      <c r="S3897" s="14">
        <f t="shared" si="186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84"/>
        <v>11</v>
      </c>
      <c r="P3898">
        <f t="shared" si="185"/>
        <v>42.5</v>
      </c>
      <c r="Q3898" s="11" t="s">
        <v>8315</v>
      </c>
      <c r="R3898" s="11" t="s">
        <v>8316</v>
      </c>
      <c r="S3898" s="14">
        <f t="shared" si="186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84"/>
        <v>18</v>
      </c>
      <c r="P3899">
        <f t="shared" si="185"/>
        <v>44</v>
      </c>
      <c r="Q3899" s="11" t="s">
        <v>8315</v>
      </c>
      <c r="R3899" s="11" t="s">
        <v>8316</v>
      </c>
      <c r="S3899" s="14">
        <f t="shared" si="186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84"/>
        <v>33</v>
      </c>
      <c r="P3900">
        <f t="shared" si="185"/>
        <v>50.88</v>
      </c>
      <c r="Q3900" s="11" t="s">
        <v>8315</v>
      </c>
      <c r="R3900" s="11" t="s">
        <v>8316</v>
      </c>
      <c r="S3900" s="14">
        <f t="shared" si="186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84"/>
        <v>1</v>
      </c>
      <c r="P3901">
        <f t="shared" si="185"/>
        <v>62.5</v>
      </c>
      <c r="Q3901" s="11" t="s">
        <v>8315</v>
      </c>
      <c r="R3901" s="11" t="s">
        <v>8316</v>
      </c>
      <c r="S3901" s="14">
        <f t="shared" si="186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84"/>
        <v>5</v>
      </c>
      <c r="P3902">
        <f t="shared" si="185"/>
        <v>27</v>
      </c>
      <c r="Q3902" s="11" t="s">
        <v>8315</v>
      </c>
      <c r="R3902" s="11" t="s">
        <v>8316</v>
      </c>
      <c r="S3902" s="14">
        <f t="shared" si="186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84"/>
        <v>1</v>
      </c>
      <c r="P3903">
        <f t="shared" si="185"/>
        <v>25</v>
      </c>
      <c r="Q3903" s="11" t="s">
        <v>8315</v>
      </c>
      <c r="R3903" s="11" t="s">
        <v>8316</v>
      </c>
      <c r="S3903" s="14">
        <f t="shared" si="186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84"/>
        <v>49</v>
      </c>
      <c r="P3904">
        <f t="shared" si="185"/>
        <v>47.26</v>
      </c>
      <c r="Q3904" s="11" t="s">
        <v>8315</v>
      </c>
      <c r="R3904" s="11" t="s">
        <v>8316</v>
      </c>
      <c r="S3904" s="14">
        <f t="shared" si="186"/>
        <v>42663.468078703707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84"/>
        <v>0</v>
      </c>
      <c r="P3905" t="e">
        <f t="shared" si="185"/>
        <v>#DIV/0!</v>
      </c>
      <c r="Q3905" s="11" t="s">
        <v>8315</v>
      </c>
      <c r="R3905" s="11" t="s">
        <v>8316</v>
      </c>
      <c r="S3905" s="14">
        <f t="shared" si="186"/>
        <v>42186.01116898148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184"/>
        <v>0</v>
      </c>
      <c r="P3906">
        <f t="shared" si="185"/>
        <v>1.5</v>
      </c>
      <c r="Q3906" s="11" t="s">
        <v>8315</v>
      </c>
      <c r="R3906" s="11" t="s">
        <v>8316</v>
      </c>
      <c r="S3906" s="14">
        <f t="shared" si="186"/>
        <v>42095.229166666672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188">ROUND(E3907/D3907*100,0)</f>
        <v>12</v>
      </c>
      <c r="P3907">
        <f t="shared" ref="P3907:P3970" si="189">ROUND(E3907/L3907,2)</f>
        <v>24.71</v>
      </c>
      <c r="Q3907" s="11" t="s">
        <v>8315</v>
      </c>
      <c r="R3907" s="11" t="s">
        <v>8316</v>
      </c>
      <c r="S3907" s="14">
        <f t="shared" ref="S3907:S3970" si="190">(((J3907/60)/60)/24)+DATE(1970,1,1)</f>
        <v>42124.623877314814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88"/>
        <v>67</v>
      </c>
      <c r="P3908">
        <f t="shared" si="189"/>
        <v>63.13</v>
      </c>
      <c r="Q3908" s="11" t="s">
        <v>8315</v>
      </c>
      <c r="R3908" s="11" t="s">
        <v>8316</v>
      </c>
      <c r="S3908" s="14">
        <f t="shared" si="190"/>
        <v>42143.917743055557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88"/>
        <v>15</v>
      </c>
      <c r="P3909">
        <f t="shared" si="189"/>
        <v>38.25</v>
      </c>
      <c r="Q3909" s="11" t="s">
        <v>8315</v>
      </c>
      <c r="R3909" s="11" t="s">
        <v>8316</v>
      </c>
      <c r="S3909" s="14">
        <f t="shared" si="190"/>
        <v>41906.819513888891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88"/>
        <v>9</v>
      </c>
      <c r="P3910">
        <f t="shared" si="189"/>
        <v>16.25</v>
      </c>
      <c r="Q3910" s="11" t="s">
        <v>8315</v>
      </c>
      <c r="R3910" s="11" t="s">
        <v>8316</v>
      </c>
      <c r="S3910" s="14">
        <f t="shared" si="190"/>
        <v>41834.135370370372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88"/>
        <v>0</v>
      </c>
      <c r="P3911">
        <f t="shared" si="189"/>
        <v>33.75</v>
      </c>
      <c r="Q3911" s="11" t="s">
        <v>8315</v>
      </c>
      <c r="R3911" s="11" t="s">
        <v>8316</v>
      </c>
      <c r="S3911" s="14">
        <f t="shared" si="190"/>
        <v>41863.359282407408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88"/>
        <v>3</v>
      </c>
      <c r="P3912">
        <f t="shared" si="189"/>
        <v>61.67</v>
      </c>
      <c r="Q3912" s="11" t="s">
        <v>8315</v>
      </c>
      <c r="R3912" s="11" t="s">
        <v>8316</v>
      </c>
      <c r="S3912" s="14">
        <f t="shared" si="190"/>
        <v>42224.756909722222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88"/>
        <v>37</v>
      </c>
      <c r="P3913">
        <f t="shared" si="189"/>
        <v>83.14</v>
      </c>
      <c r="Q3913" s="11" t="s">
        <v>8315</v>
      </c>
      <c r="R3913" s="11" t="s">
        <v>8316</v>
      </c>
      <c r="S3913" s="14">
        <f t="shared" si="190"/>
        <v>41939.8122337963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88"/>
        <v>0</v>
      </c>
      <c r="P3914">
        <f t="shared" si="189"/>
        <v>1</v>
      </c>
      <c r="Q3914" s="11" t="s">
        <v>8315</v>
      </c>
      <c r="R3914" s="11" t="s">
        <v>8316</v>
      </c>
      <c r="S3914" s="14">
        <f t="shared" si="190"/>
        <v>42059.270023148143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88"/>
        <v>10</v>
      </c>
      <c r="P3915">
        <f t="shared" si="189"/>
        <v>142.86000000000001</v>
      </c>
      <c r="Q3915" s="11" t="s">
        <v>8315</v>
      </c>
      <c r="R3915" s="11" t="s">
        <v>8316</v>
      </c>
      <c r="S3915" s="14">
        <f t="shared" si="190"/>
        <v>42308.211215277777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88"/>
        <v>36</v>
      </c>
      <c r="P3916">
        <f t="shared" si="189"/>
        <v>33.67</v>
      </c>
      <c r="Q3916" s="11" t="s">
        <v>8315</v>
      </c>
      <c r="R3916" s="11" t="s">
        <v>8316</v>
      </c>
      <c r="S3916" s="14">
        <f t="shared" si="190"/>
        <v>42114.818935185183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88"/>
        <v>0</v>
      </c>
      <c r="P3917">
        <f t="shared" si="189"/>
        <v>5</v>
      </c>
      <c r="Q3917" s="11" t="s">
        <v>8315</v>
      </c>
      <c r="R3917" s="11" t="s">
        <v>8316</v>
      </c>
      <c r="S3917" s="14">
        <f t="shared" si="190"/>
        <v>42492.98505787037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88"/>
        <v>0</v>
      </c>
      <c r="P3918" t="e">
        <f t="shared" si="189"/>
        <v>#DIV/0!</v>
      </c>
      <c r="Q3918" s="11" t="s">
        <v>8315</v>
      </c>
      <c r="R3918" s="11" t="s">
        <v>8316</v>
      </c>
      <c r="S3918" s="14">
        <f t="shared" si="190"/>
        <v>42494.471666666665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88"/>
        <v>0</v>
      </c>
      <c r="P3919">
        <f t="shared" si="189"/>
        <v>10</v>
      </c>
      <c r="Q3919" s="11" t="s">
        <v>8315</v>
      </c>
      <c r="R3919" s="11" t="s">
        <v>8316</v>
      </c>
      <c r="S3919" s="14">
        <f t="shared" si="190"/>
        <v>41863.527326388888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88"/>
        <v>0</v>
      </c>
      <c r="P3920">
        <f t="shared" si="189"/>
        <v>40</v>
      </c>
      <c r="Q3920" s="11" t="s">
        <v>8315</v>
      </c>
      <c r="R3920" s="11" t="s">
        <v>8316</v>
      </c>
      <c r="S3920" s="14">
        <f t="shared" si="190"/>
        <v>41843.664618055554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88"/>
        <v>2</v>
      </c>
      <c r="P3921">
        <f t="shared" si="189"/>
        <v>30</v>
      </c>
      <c r="Q3921" s="11" t="s">
        <v>8315</v>
      </c>
      <c r="R3921" s="11" t="s">
        <v>8316</v>
      </c>
      <c r="S3921" s="14">
        <f t="shared" si="190"/>
        <v>42358.684872685189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88"/>
        <v>5</v>
      </c>
      <c r="P3922">
        <f t="shared" si="189"/>
        <v>45</v>
      </c>
      <c r="Q3922" s="11" t="s">
        <v>8315</v>
      </c>
      <c r="R3922" s="11" t="s">
        <v>8316</v>
      </c>
      <c r="S3922" s="14">
        <f t="shared" si="190"/>
        <v>42657.38726851852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88"/>
        <v>0</v>
      </c>
      <c r="P3923" t="e">
        <f t="shared" si="189"/>
        <v>#DIV/0!</v>
      </c>
      <c r="Q3923" s="11" t="s">
        <v>8315</v>
      </c>
      <c r="R3923" s="11" t="s">
        <v>8316</v>
      </c>
      <c r="S3923" s="14">
        <f t="shared" si="190"/>
        <v>41926.542303240742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88"/>
        <v>8</v>
      </c>
      <c r="P3924">
        <f t="shared" si="189"/>
        <v>10.17</v>
      </c>
      <c r="Q3924" s="11" t="s">
        <v>8315</v>
      </c>
      <c r="R3924" s="11" t="s">
        <v>8316</v>
      </c>
      <c r="S3924" s="14">
        <f t="shared" si="190"/>
        <v>42020.768634259264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88"/>
        <v>12</v>
      </c>
      <c r="P3925">
        <f t="shared" si="189"/>
        <v>81.41</v>
      </c>
      <c r="Q3925" s="11" t="s">
        <v>8315</v>
      </c>
      <c r="R3925" s="11" t="s">
        <v>8316</v>
      </c>
      <c r="S3925" s="14">
        <f t="shared" si="190"/>
        <v>42075.979988425926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88"/>
        <v>15</v>
      </c>
      <c r="P3926">
        <f t="shared" si="189"/>
        <v>57.25</v>
      </c>
      <c r="Q3926" s="11" t="s">
        <v>8315</v>
      </c>
      <c r="R3926" s="11" t="s">
        <v>8316</v>
      </c>
      <c r="S3926" s="14">
        <f t="shared" si="190"/>
        <v>41786.959745370368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88"/>
        <v>10</v>
      </c>
      <c r="P3927">
        <f t="shared" si="189"/>
        <v>5</v>
      </c>
      <c r="Q3927" s="11" t="s">
        <v>8315</v>
      </c>
      <c r="R3927" s="11" t="s">
        <v>8316</v>
      </c>
      <c r="S3927" s="14">
        <f t="shared" si="190"/>
        <v>41820.870821759258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88"/>
        <v>0</v>
      </c>
      <c r="P3928">
        <f t="shared" si="189"/>
        <v>15</v>
      </c>
      <c r="Q3928" s="11" t="s">
        <v>8315</v>
      </c>
      <c r="R3928" s="11" t="s">
        <v>8316</v>
      </c>
      <c r="S3928" s="14">
        <f t="shared" si="190"/>
        <v>41970.085046296299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88"/>
        <v>1</v>
      </c>
      <c r="P3929">
        <f t="shared" si="189"/>
        <v>12.5</v>
      </c>
      <c r="Q3929" s="11" t="s">
        <v>8315</v>
      </c>
      <c r="R3929" s="11" t="s">
        <v>8316</v>
      </c>
      <c r="S3929" s="14">
        <f t="shared" si="190"/>
        <v>41830.267407407409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88"/>
        <v>13</v>
      </c>
      <c r="P3930">
        <f t="shared" si="189"/>
        <v>93</v>
      </c>
      <c r="Q3930" s="11" t="s">
        <v>8315</v>
      </c>
      <c r="R3930" s="11" t="s">
        <v>8316</v>
      </c>
      <c r="S3930" s="14">
        <f t="shared" si="190"/>
        <v>42265.683182870373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88"/>
        <v>2</v>
      </c>
      <c r="P3931">
        <f t="shared" si="189"/>
        <v>32.36</v>
      </c>
      <c r="Q3931" s="11" t="s">
        <v>8315</v>
      </c>
      <c r="R3931" s="11" t="s">
        <v>8316</v>
      </c>
      <c r="S3931" s="14">
        <f t="shared" si="190"/>
        <v>42601.827141203699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88"/>
        <v>0</v>
      </c>
      <c r="P3932" t="e">
        <f t="shared" si="189"/>
        <v>#DIV/0!</v>
      </c>
      <c r="Q3932" s="11" t="s">
        <v>8315</v>
      </c>
      <c r="R3932" s="11" t="s">
        <v>8316</v>
      </c>
      <c r="S3932" s="14">
        <f t="shared" si="190"/>
        <v>42433.338749999995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88"/>
        <v>0</v>
      </c>
      <c r="P3933" t="e">
        <f t="shared" si="189"/>
        <v>#DIV/0!</v>
      </c>
      <c r="Q3933" s="11" t="s">
        <v>8315</v>
      </c>
      <c r="R3933" s="11" t="s">
        <v>8316</v>
      </c>
      <c r="S3933" s="14">
        <f t="shared" si="190"/>
        <v>42228.151701388888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88"/>
        <v>0</v>
      </c>
      <c r="P3934">
        <f t="shared" si="189"/>
        <v>1</v>
      </c>
      <c r="Q3934" s="11" t="s">
        <v>8315</v>
      </c>
      <c r="R3934" s="11" t="s">
        <v>8316</v>
      </c>
      <c r="S3934" s="14">
        <f t="shared" si="190"/>
        <v>42415.168564814812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88"/>
        <v>16</v>
      </c>
      <c r="P3935">
        <f t="shared" si="189"/>
        <v>91.83</v>
      </c>
      <c r="Q3935" s="11" t="s">
        <v>8315</v>
      </c>
      <c r="R3935" s="11" t="s">
        <v>8316</v>
      </c>
      <c r="S3935" s="14">
        <f t="shared" si="190"/>
        <v>42538.968310185184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88"/>
        <v>11</v>
      </c>
      <c r="P3936">
        <f t="shared" si="189"/>
        <v>45.83</v>
      </c>
      <c r="Q3936" s="11" t="s">
        <v>8315</v>
      </c>
      <c r="R3936" s="11" t="s">
        <v>8316</v>
      </c>
      <c r="S3936" s="14">
        <f t="shared" si="190"/>
        <v>42233.671747685185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88"/>
        <v>44</v>
      </c>
      <c r="P3937">
        <f t="shared" si="189"/>
        <v>57.17</v>
      </c>
      <c r="Q3937" s="11" t="s">
        <v>8315</v>
      </c>
      <c r="R3937" s="11" t="s">
        <v>8316</v>
      </c>
      <c r="S3937" s="14">
        <f t="shared" si="190"/>
        <v>42221.656782407401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88"/>
        <v>0</v>
      </c>
      <c r="P3938" t="e">
        <f t="shared" si="189"/>
        <v>#DIV/0!</v>
      </c>
      <c r="Q3938" s="11" t="s">
        <v>8315</v>
      </c>
      <c r="R3938" s="11" t="s">
        <v>8316</v>
      </c>
      <c r="S3938" s="14">
        <f t="shared" si="190"/>
        <v>42675.262962962966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88"/>
        <v>86</v>
      </c>
      <c r="P3939">
        <f t="shared" si="189"/>
        <v>248.5</v>
      </c>
      <c r="Q3939" s="11" t="s">
        <v>8315</v>
      </c>
      <c r="R3939" s="11" t="s">
        <v>8316</v>
      </c>
      <c r="S3939" s="14">
        <f t="shared" si="190"/>
        <v>42534.631481481483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88"/>
        <v>12</v>
      </c>
      <c r="P3940">
        <f t="shared" si="189"/>
        <v>79.400000000000006</v>
      </c>
      <c r="Q3940" s="11" t="s">
        <v>8315</v>
      </c>
      <c r="R3940" s="11" t="s">
        <v>8316</v>
      </c>
      <c r="S3940" s="14">
        <f t="shared" si="190"/>
        <v>42151.905717592599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88"/>
        <v>0</v>
      </c>
      <c r="P3941">
        <f t="shared" si="189"/>
        <v>5</v>
      </c>
      <c r="Q3941" s="11" t="s">
        <v>8315</v>
      </c>
      <c r="R3941" s="11" t="s">
        <v>8316</v>
      </c>
      <c r="S3941" s="14">
        <f t="shared" si="190"/>
        <v>41915.400219907409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88"/>
        <v>0</v>
      </c>
      <c r="P3942">
        <f t="shared" si="189"/>
        <v>5.5</v>
      </c>
      <c r="Q3942" s="11" t="s">
        <v>8315</v>
      </c>
      <c r="R3942" s="11" t="s">
        <v>8316</v>
      </c>
      <c r="S3942" s="14">
        <f t="shared" si="190"/>
        <v>41961.492488425924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88"/>
        <v>1</v>
      </c>
      <c r="P3943">
        <f t="shared" si="189"/>
        <v>25</v>
      </c>
      <c r="Q3943" s="11" t="s">
        <v>8315</v>
      </c>
      <c r="R3943" s="11" t="s">
        <v>8316</v>
      </c>
      <c r="S3943" s="14">
        <f t="shared" si="190"/>
        <v>41940.587233796294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88"/>
        <v>0</v>
      </c>
      <c r="P3944" t="e">
        <f t="shared" si="189"/>
        <v>#DIV/0!</v>
      </c>
      <c r="Q3944" s="11" t="s">
        <v>8315</v>
      </c>
      <c r="R3944" s="11" t="s">
        <v>8316</v>
      </c>
      <c r="S3944" s="14">
        <f t="shared" si="190"/>
        <v>42111.904097222221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88"/>
        <v>36</v>
      </c>
      <c r="P3945">
        <f t="shared" si="189"/>
        <v>137.08000000000001</v>
      </c>
      <c r="Q3945" s="11" t="s">
        <v>8315</v>
      </c>
      <c r="R3945" s="11" t="s">
        <v>8316</v>
      </c>
      <c r="S3945" s="14">
        <f t="shared" si="190"/>
        <v>42279.778564814813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88"/>
        <v>0</v>
      </c>
      <c r="P3946" t="e">
        <f t="shared" si="189"/>
        <v>#DIV/0!</v>
      </c>
      <c r="Q3946" s="11" t="s">
        <v>8315</v>
      </c>
      <c r="R3946" s="11" t="s">
        <v>8316</v>
      </c>
      <c r="S3946" s="14">
        <f t="shared" si="190"/>
        <v>42213.662905092591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88"/>
        <v>0</v>
      </c>
      <c r="P3947">
        <f t="shared" si="189"/>
        <v>5</v>
      </c>
      <c r="Q3947" s="11" t="s">
        <v>8315</v>
      </c>
      <c r="R3947" s="11" t="s">
        <v>8316</v>
      </c>
      <c r="S3947" s="14">
        <f t="shared" si="190"/>
        <v>42109.801712962959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88"/>
        <v>3</v>
      </c>
      <c r="P3948">
        <f t="shared" si="189"/>
        <v>39</v>
      </c>
      <c r="Q3948" s="11" t="s">
        <v>8315</v>
      </c>
      <c r="R3948" s="11" t="s">
        <v>8316</v>
      </c>
      <c r="S3948" s="14">
        <f t="shared" si="190"/>
        <v>42031.833587962959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88"/>
        <v>3</v>
      </c>
      <c r="P3949">
        <f t="shared" si="189"/>
        <v>50.5</v>
      </c>
      <c r="Q3949" s="11" t="s">
        <v>8315</v>
      </c>
      <c r="R3949" s="11" t="s">
        <v>8316</v>
      </c>
      <c r="S3949" s="14">
        <f t="shared" si="190"/>
        <v>42615.142870370371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88"/>
        <v>0</v>
      </c>
      <c r="P3950" t="e">
        <f t="shared" si="189"/>
        <v>#DIV/0!</v>
      </c>
      <c r="Q3950" s="11" t="s">
        <v>8315</v>
      </c>
      <c r="R3950" s="11" t="s">
        <v>8316</v>
      </c>
      <c r="S3950" s="14">
        <f t="shared" si="190"/>
        <v>41829.325497685182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88"/>
        <v>16</v>
      </c>
      <c r="P3951">
        <f t="shared" si="189"/>
        <v>49.28</v>
      </c>
      <c r="Q3951" s="11" t="s">
        <v>8315</v>
      </c>
      <c r="R3951" s="11" t="s">
        <v>8316</v>
      </c>
      <c r="S3951" s="14">
        <f t="shared" si="190"/>
        <v>42016.120613425926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88"/>
        <v>1</v>
      </c>
      <c r="P3952">
        <f t="shared" si="189"/>
        <v>25</v>
      </c>
      <c r="Q3952" s="11" t="s">
        <v>8315</v>
      </c>
      <c r="R3952" s="11" t="s">
        <v>8316</v>
      </c>
      <c r="S3952" s="14">
        <f t="shared" si="190"/>
        <v>42439.702314814815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88"/>
        <v>0</v>
      </c>
      <c r="P3953">
        <f t="shared" si="189"/>
        <v>1</v>
      </c>
      <c r="Q3953" s="11" t="s">
        <v>8315</v>
      </c>
      <c r="R3953" s="11" t="s">
        <v>8316</v>
      </c>
      <c r="S3953" s="14">
        <f t="shared" si="190"/>
        <v>42433.825717592597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88"/>
        <v>0</v>
      </c>
      <c r="P3954">
        <f t="shared" si="189"/>
        <v>25</v>
      </c>
      <c r="Q3954" s="11" t="s">
        <v>8315</v>
      </c>
      <c r="R3954" s="11" t="s">
        <v>8316</v>
      </c>
      <c r="S3954" s="14">
        <f t="shared" si="190"/>
        <v>42243.790393518517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88"/>
        <v>0</v>
      </c>
      <c r="P3955" t="e">
        <f t="shared" si="189"/>
        <v>#DIV/0!</v>
      </c>
      <c r="Q3955" s="11" t="s">
        <v>8315</v>
      </c>
      <c r="R3955" s="11" t="s">
        <v>8316</v>
      </c>
      <c r="S3955" s="14">
        <f t="shared" si="190"/>
        <v>42550.048449074078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88"/>
        <v>0</v>
      </c>
      <c r="P3956" t="e">
        <f t="shared" si="189"/>
        <v>#DIV/0!</v>
      </c>
      <c r="Q3956" s="11" t="s">
        <v>8315</v>
      </c>
      <c r="R3956" s="11" t="s">
        <v>8316</v>
      </c>
      <c r="S3956" s="14">
        <f t="shared" si="190"/>
        <v>41774.651203703703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88"/>
        <v>24</v>
      </c>
      <c r="P3957">
        <f t="shared" si="189"/>
        <v>53.13</v>
      </c>
      <c r="Q3957" s="11" t="s">
        <v>8315</v>
      </c>
      <c r="R3957" s="11" t="s">
        <v>8316</v>
      </c>
      <c r="S3957" s="14">
        <f t="shared" si="190"/>
        <v>42306.848854166667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88"/>
        <v>0</v>
      </c>
      <c r="P3958" t="e">
        <f t="shared" si="189"/>
        <v>#DIV/0!</v>
      </c>
      <c r="Q3958" s="11" t="s">
        <v>8315</v>
      </c>
      <c r="R3958" s="11" t="s">
        <v>8316</v>
      </c>
      <c r="S3958" s="14">
        <f t="shared" si="190"/>
        <v>42457.932025462964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88"/>
        <v>0</v>
      </c>
      <c r="P3959">
        <f t="shared" si="189"/>
        <v>7</v>
      </c>
      <c r="Q3959" s="11" t="s">
        <v>8315</v>
      </c>
      <c r="R3959" s="11" t="s">
        <v>8316</v>
      </c>
      <c r="S3959" s="14">
        <f t="shared" si="190"/>
        <v>42513.976319444439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88"/>
        <v>32</v>
      </c>
      <c r="P3960">
        <f t="shared" si="189"/>
        <v>40.06</v>
      </c>
      <c r="Q3960" s="11" t="s">
        <v>8315</v>
      </c>
      <c r="R3960" s="11" t="s">
        <v>8316</v>
      </c>
      <c r="S3960" s="14">
        <f t="shared" si="190"/>
        <v>41816.950370370374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88"/>
        <v>24</v>
      </c>
      <c r="P3961">
        <f t="shared" si="189"/>
        <v>24.33</v>
      </c>
      <c r="Q3961" s="11" t="s">
        <v>8315</v>
      </c>
      <c r="R3961" s="11" t="s">
        <v>8316</v>
      </c>
      <c r="S3961" s="14">
        <f t="shared" si="190"/>
        <v>41880.788842592592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88"/>
        <v>2</v>
      </c>
      <c r="P3962">
        <f t="shared" si="189"/>
        <v>11.25</v>
      </c>
      <c r="Q3962" s="11" t="s">
        <v>8315</v>
      </c>
      <c r="R3962" s="11" t="s">
        <v>8316</v>
      </c>
      <c r="S3962" s="14">
        <f t="shared" si="190"/>
        <v>42342.845555555556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88"/>
        <v>0</v>
      </c>
      <c r="P3963">
        <f t="shared" si="189"/>
        <v>10.5</v>
      </c>
      <c r="Q3963" s="11" t="s">
        <v>8315</v>
      </c>
      <c r="R3963" s="11" t="s">
        <v>8316</v>
      </c>
      <c r="S3963" s="14">
        <f t="shared" si="190"/>
        <v>41745.891319444447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88"/>
        <v>3</v>
      </c>
      <c r="P3964">
        <f t="shared" si="189"/>
        <v>15</v>
      </c>
      <c r="Q3964" s="11" t="s">
        <v>8315</v>
      </c>
      <c r="R3964" s="11" t="s">
        <v>8316</v>
      </c>
      <c r="S3964" s="14">
        <f t="shared" si="190"/>
        <v>42311.621458333335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88"/>
        <v>0</v>
      </c>
      <c r="P3965" t="e">
        <f t="shared" si="189"/>
        <v>#DIV/0!</v>
      </c>
      <c r="Q3965" s="11" t="s">
        <v>8315</v>
      </c>
      <c r="R3965" s="11" t="s">
        <v>8316</v>
      </c>
      <c r="S3965" s="14">
        <f t="shared" si="190"/>
        <v>42296.154131944444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88"/>
        <v>6</v>
      </c>
      <c r="P3966">
        <f t="shared" si="189"/>
        <v>42</v>
      </c>
      <c r="Q3966" s="11" t="s">
        <v>8315</v>
      </c>
      <c r="R3966" s="11" t="s">
        <v>8316</v>
      </c>
      <c r="S3966" s="14">
        <f t="shared" si="190"/>
        <v>42053.722060185188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88"/>
        <v>14</v>
      </c>
      <c r="P3967">
        <f t="shared" si="189"/>
        <v>71.25</v>
      </c>
      <c r="Q3967" s="11" t="s">
        <v>8315</v>
      </c>
      <c r="R3967" s="11" t="s">
        <v>8316</v>
      </c>
      <c r="S3967" s="14">
        <f t="shared" si="190"/>
        <v>42414.235879629632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88"/>
        <v>1</v>
      </c>
      <c r="P3968">
        <f t="shared" si="189"/>
        <v>22.5</v>
      </c>
      <c r="Q3968" s="11" t="s">
        <v>8315</v>
      </c>
      <c r="R3968" s="11" t="s">
        <v>8316</v>
      </c>
      <c r="S3968" s="14">
        <f t="shared" si="190"/>
        <v>41801.711550925924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88"/>
        <v>24</v>
      </c>
      <c r="P3969">
        <f t="shared" si="189"/>
        <v>41</v>
      </c>
      <c r="Q3969" s="11" t="s">
        <v>8315</v>
      </c>
      <c r="R3969" s="11" t="s">
        <v>8316</v>
      </c>
      <c r="S3969" s="14">
        <f t="shared" si="190"/>
        <v>42770.290590277778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188"/>
        <v>11</v>
      </c>
      <c r="P3970">
        <f t="shared" si="189"/>
        <v>47.91</v>
      </c>
      <c r="Q3970" s="11" t="s">
        <v>8315</v>
      </c>
      <c r="R3970" s="11" t="s">
        <v>8316</v>
      </c>
      <c r="S3970" s="14">
        <f t="shared" si="190"/>
        <v>42452.815659722226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191">ROUND(E3971/D3971*100,0)</f>
        <v>7</v>
      </c>
      <c r="P3971">
        <f t="shared" ref="P3971:P4034" si="192">ROUND(E3971/L3971,2)</f>
        <v>35.17</v>
      </c>
      <c r="Q3971" s="11" t="s">
        <v>8315</v>
      </c>
      <c r="R3971" s="11" t="s">
        <v>8316</v>
      </c>
      <c r="S3971" s="14">
        <f t="shared" ref="S3971:S4034" si="193">(((J3971/60)/60)/24)+DATE(1970,1,1)</f>
        <v>42601.854699074072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91"/>
        <v>0</v>
      </c>
      <c r="P3972">
        <f t="shared" si="192"/>
        <v>5.5</v>
      </c>
      <c r="Q3972" s="11" t="s">
        <v>8315</v>
      </c>
      <c r="R3972" s="11" t="s">
        <v>8316</v>
      </c>
      <c r="S3972" s="14">
        <f t="shared" si="193"/>
        <v>42447.863553240735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91"/>
        <v>1</v>
      </c>
      <c r="P3973">
        <f t="shared" si="192"/>
        <v>22.67</v>
      </c>
      <c r="Q3973" s="11" t="s">
        <v>8315</v>
      </c>
      <c r="R3973" s="11" t="s">
        <v>8316</v>
      </c>
      <c r="S3973" s="14">
        <f t="shared" si="193"/>
        <v>41811.536180555559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91"/>
        <v>21</v>
      </c>
      <c r="P3974">
        <f t="shared" si="192"/>
        <v>26.38</v>
      </c>
      <c r="Q3974" s="11" t="s">
        <v>8315</v>
      </c>
      <c r="R3974" s="11" t="s">
        <v>8316</v>
      </c>
      <c r="S3974" s="14">
        <f t="shared" si="193"/>
        <v>41981.067523148144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91"/>
        <v>78</v>
      </c>
      <c r="P3975">
        <f t="shared" si="192"/>
        <v>105.54</v>
      </c>
      <c r="Q3975" s="11" t="s">
        <v>8315</v>
      </c>
      <c r="R3975" s="11" t="s">
        <v>8316</v>
      </c>
      <c r="S3975" s="14">
        <f t="shared" si="193"/>
        <v>42469.68414351852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91"/>
        <v>32</v>
      </c>
      <c r="P3976">
        <f t="shared" si="192"/>
        <v>29.09</v>
      </c>
      <c r="Q3976" s="11" t="s">
        <v>8315</v>
      </c>
      <c r="R3976" s="11" t="s">
        <v>8316</v>
      </c>
      <c r="S3976" s="14">
        <f t="shared" si="193"/>
        <v>42493.546851851846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91"/>
        <v>0</v>
      </c>
      <c r="P3977" t="e">
        <f t="shared" si="192"/>
        <v>#DIV/0!</v>
      </c>
      <c r="Q3977" s="11" t="s">
        <v>8315</v>
      </c>
      <c r="R3977" s="11" t="s">
        <v>8316</v>
      </c>
      <c r="S3977" s="14">
        <f t="shared" si="193"/>
        <v>42534.866875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91"/>
        <v>48</v>
      </c>
      <c r="P3978">
        <f t="shared" si="192"/>
        <v>62</v>
      </c>
      <c r="Q3978" s="11" t="s">
        <v>8315</v>
      </c>
      <c r="R3978" s="11" t="s">
        <v>8316</v>
      </c>
      <c r="S3978" s="14">
        <f t="shared" si="193"/>
        <v>41830.858344907407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91"/>
        <v>1</v>
      </c>
      <c r="P3979">
        <f t="shared" si="192"/>
        <v>217.5</v>
      </c>
      <c r="Q3979" s="11" t="s">
        <v>8315</v>
      </c>
      <c r="R3979" s="11" t="s">
        <v>8316</v>
      </c>
      <c r="S3979" s="14">
        <f t="shared" si="193"/>
        <v>42543.788564814815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91"/>
        <v>11</v>
      </c>
      <c r="P3980">
        <f t="shared" si="192"/>
        <v>26.75</v>
      </c>
      <c r="Q3980" s="11" t="s">
        <v>8315</v>
      </c>
      <c r="R3980" s="11" t="s">
        <v>8316</v>
      </c>
      <c r="S3980" s="14">
        <f t="shared" si="193"/>
        <v>41975.642974537041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91"/>
        <v>2</v>
      </c>
      <c r="P3981">
        <f t="shared" si="192"/>
        <v>18.329999999999998</v>
      </c>
      <c r="Q3981" s="11" t="s">
        <v>8315</v>
      </c>
      <c r="R3981" s="11" t="s">
        <v>8316</v>
      </c>
      <c r="S3981" s="14">
        <f t="shared" si="193"/>
        <v>42069.903437500005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91"/>
        <v>18</v>
      </c>
      <c r="P3982">
        <f t="shared" si="192"/>
        <v>64.290000000000006</v>
      </c>
      <c r="Q3982" s="11" t="s">
        <v>8315</v>
      </c>
      <c r="R3982" s="11" t="s">
        <v>8316</v>
      </c>
      <c r="S3982" s="14">
        <f t="shared" si="193"/>
        <v>41795.598923611113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91"/>
        <v>4</v>
      </c>
      <c r="P3983">
        <f t="shared" si="192"/>
        <v>175</v>
      </c>
      <c r="Q3983" s="11" t="s">
        <v>8315</v>
      </c>
      <c r="R3983" s="11" t="s">
        <v>8316</v>
      </c>
      <c r="S3983" s="14">
        <f t="shared" si="193"/>
        <v>42508.179965277777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91"/>
        <v>20</v>
      </c>
      <c r="P3984">
        <f t="shared" si="192"/>
        <v>34</v>
      </c>
      <c r="Q3984" s="11" t="s">
        <v>8315</v>
      </c>
      <c r="R3984" s="11" t="s">
        <v>8316</v>
      </c>
      <c r="S3984" s="14">
        <f t="shared" si="193"/>
        <v>42132.809953703705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91"/>
        <v>35</v>
      </c>
      <c r="P3985">
        <f t="shared" si="192"/>
        <v>84.28</v>
      </c>
      <c r="Q3985" s="11" t="s">
        <v>8315</v>
      </c>
      <c r="R3985" s="11" t="s">
        <v>8316</v>
      </c>
      <c r="S3985" s="14">
        <f t="shared" si="193"/>
        <v>41747.86986111111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91"/>
        <v>6</v>
      </c>
      <c r="P3986">
        <f t="shared" si="192"/>
        <v>9.5</v>
      </c>
      <c r="Q3986" s="11" t="s">
        <v>8315</v>
      </c>
      <c r="R3986" s="11" t="s">
        <v>8316</v>
      </c>
      <c r="S3986" s="14">
        <f t="shared" si="193"/>
        <v>41920.963472222218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91"/>
        <v>32</v>
      </c>
      <c r="P3987">
        <f t="shared" si="192"/>
        <v>33.74</v>
      </c>
      <c r="Q3987" s="11" t="s">
        <v>8315</v>
      </c>
      <c r="R3987" s="11" t="s">
        <v>8316</v>
      </c>
      <c r="S3987" s="14">
        <f t="shared" si="193"/>
        <v>42399.707407407404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91"/>
        <v>10</v>
      </c>
      <c r="P3988">
        <f t="shared" si="192"/>
        <v>37.54</v>
      </c>
      <c r="Q3988" s="11" t="s">
        <v>8315</v>
      </c>
      <c r="R3988" s="11" t="s">
        <v>8316</v>
      </c>
      <c r="S3988" s="14">
        <f t="shared" si="193"/>
        <v>42467.548541666663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91"/>
        <v>38</v>
      </c>
      <c r="P3989">
        <f t="shared" si="192"/>
        <v>11.62</v>
      </c>
      <c r="Q3989" s="11" t="s">
        <v>8315</v>
      </c>
      <c r="R3989" s="11" t="s">
        <v>8316</v>
      </c>
      <c r="S3989" s="14">
        <f t="shared" si="193"/>
        <v>41765.92465277778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91"/>
        <v>2</v>
      </c>
      <c r="P3990">
        <f t="shared" si="192"/>
        <v>8</v>
      </c>
      <c r="Q3990" s="11" t="s">
        <v>8315</v>
      </c>
      <c r="R3990" s="11" t="s">
        <v>8316</v>
      </c>
      <c r="S3990" s="14">
        <f t="shared" si="193"/>
        <v>42230.08116898148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91"/>
        <v>0</v>
      </c>
      <c r="P3991" t="e">
        <f t="shared" si="192"/>
        <v>#DIV/0!</v>
      </c>
      <c r="Q3991" s="11" t="s">
        <v>8315</v>
      </c>
      <c r="R3991" s="11" t="s">
        <v>8316</v>
      </c>
      <c r="S3991" s="14">
        <f t="shared" si="193"/>
        <v>42286.749780092592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91"/>
        <v>4</v>
      </c>
      <c r="P3992">
        <f t="shared" si="192"/>
        <v>23</v>
      </c>
      <c r="Q3992" s="11" t="s">
        <v>8315</v>
      </c>
      <c r="R3992" s="11" t="s">
        <v>8316</v>
      </c>
      <c r="S3992" s="14">
        <f t="shared" si="193"/>
        <v>42401.672372685185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91"/>
        <v>20</v>
      </c>
      <c r="P3993">
        <f t="shared" si="192"/>
        <v>100</v>
      </c>
      <c r="Q3993" s="11" t="s">
        <v>8315</v>
      </c>
      <c r="R3993" s="11" t="s">
        <v>8316</v>
      </c>
      <c r="S3993" s="14">
        <f t="shared" si="193"/>
        <v>42125.644467592589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91"/>
        <v>5</v>
      </c>
      <c r="P3994">
        <f t="shared" si="192"/>
        <v>60.11</v>
      </c>
      <c r="Q3994" s="11" t="s">
        <v>8315</v>
      </c>
      <c r="R3994" s="11" t="s">
        <v>8316</v>
      </c>
      <c r="S3994" s="14">
        <f t="shared" si="193"/>
        <v>42289.94049768518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91"/>
        <v>0</v>
      </c>
      <c r="P3995">
        <f t="shared" si="192"/>
        <v>3</v>
      </c>
      <c r="Q3995" s="11" t="s">
        <v>8315</v>
      </c>
      <c r="R3995" s="11" t="s">
        <v>8316</v>
      </c>
      <c r="S3995" s="14">
        <f t="shared" si="193"/>
        <v>42107.864722222221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91"/>
        <v>0</v>
      </c>
      <c r="P3996">
        <f t="shared" si="192"/>
        <v>5</v>
      </c>
      <c r="Q3996" s="11" t="s">
        <v>8315</v>
      </c>
      <c r="R3996" s="11" t="s">
        <v>8316</v>
      </c>
      <c r="S3996" s="14">
        <f t="shared" si="193"/>
        <v>41809.389930555553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91"/>
        <v>35</v>
      </c>
      <c r="P3997">
        <f t="shared" si="192"/>
        <v>17.5</v>
      </c>
      <c r="Q3997" s="11" t="s">
        <v>8315</v>
      </c>
      <c r="R3997" s="11" t="s">
        <v>8316</v>
      </c>
      <c r="S3997" s="14">
        <f t="shared" si="193"/>
        <v>42019.683761574073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91"/>
        <v>17</v>
      </c>
      <c r="P3998">
        <f t="shared" si="192"/>
        <v>29.24</v>
      </c>
      <c r="Q3998" s="11" t="s">
        <v>8315</v>
      </c>
      <c r="R3998" s="11" t="s">
        <v>8316</v>
      </c>
      <c r="S3998" s="14">
        <f t="shared" si="193"/>
        <v>41950.26694444444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91"/>
        <v>0</v>
      </c>
      <c r="P3999" t="e">
        <f t="shared" si="192"/>
        <v>#DIV/0!</v>
      </c>
      <c r="Q3999" s="11" t="s">
        <v>8315</v>
      </c>
      <c r="R3999" s="11" t="s">
        <v>8316</v>
      </c>
      <c r="S3999" s="14">
        <f t="shared" si="193"/>
        <v>42069.391446759255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91"/>
        <v>57</v>
      </c>
      <c r="P4000">
        <f t="shared" si="192"/>
        <v>59.58</v>
      </c>
      <c r="Q4000" s="11" t="s">
        <v>8315</v>
      </c>
      <c r="R4000" s="11" t="s">
        <v>8316</v>
      </c>
      <c r="S4000" s="14">
        <f t="shared" si="193"/>
        <v>42061.963263888887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91"/>
        <v>17</v>
      </c>
      <c r="P4001">
        <f t="shared" si="192"/>
        <v>82.57</v>
      </c>
      <c r="Q4001" s="11" t="s">
        <v>8315</v>
      </c>
      <c r="R4001" s="11" t="s">
        <v>8316</v>
      </c>
      <c r="S4001" s="14">
        <f t="shared" si="193"/>
        <v>41842.828680555554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91"/>
        <v>0</v>
      </c>
      <c r="P4002">
        <f t="shared" si="192"/>
        <v>10</v>
      </c>
      <c r="Q4002" s="11" t="s">
        <v>8315</v>
      </c>
      <c r="R4002" s="11" t="s">
        <v>8316</v>
      </c>
      <c r="S4002" s="14">
        <f t="shared" si="193"/>
        <v>42437.64534722222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91"/>
        <v>38</v>
      </c>
      <c r="P4003">
        <f t="shared" si="192"/>
        <v>32.36</v>
      </c>
      <c r="Q4003" s="11" t="s">
        <v>8315</v>
      </c>
      <c r="R4003" s="11" t="s">
        <v>8316</v>
      </c>
      <c r="S4003" s="14">
        <f t="shared" si="193"/>
        <v>42775.964212962965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91"/>
        <v>2</v>
      </c>
      <c r="P4004">
        <f t="shared" si="192"/>
        <v>5.75</v>
      </c>
      <c r="Q4004" s="11" t="s">
        <v>8315</v>
      </c>
      <c r="R4004" s="11" t="s">
        <v>8316</v>
      </c>
      <c r="S4004" s="14">
        <f t="shared" si="193"/>
        <v>41879.043530092589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91"/>
        <v>10</v>
      </c>
      <c r="P4005">
        <f t="shared" si="192"/>
        <v>100.5</v>
      </c>
      <c r="Q4005" s="11" t="s">
        <v>8315</v>
      </c>
      <c r="R4005" s="11" t="s">
        <v>8316</v>
      </c>
      <c r="S4005" s="14">
        <f t="shared" si="193"/>
        <v>42020.587349537032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91"/>
        <v>0</v>
      </c>
      <c r="P4006">
        <f t="shared" si="192"/>
        <v>1</v>
      </c>
      <c r="Q4006" s="11" t="s">
        <v>8315</v>
      </c>
      <c r="R4006" s="11" t="s">
        <v>8316</v>
      </c>
      <c r="S4006" s="14">
        <f t="shared" si="193"/>
        <v>41890.16269675926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91"/>
        <v>1</v>
      </c>
      <c r="P4007">
        <f t="shared" si="192"/>
        <v>20</v>
      </c>
      <c r="Q4007" s="11" t="s">
        <v>8315</v>
      </c>
      <c r="R4007" s="11" t="s">
        <v>8316</v>
      </c>
      <c r="S4007" s="14">
        <f t="shared" si="193"/>
        <v>41872.807696759257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91"/>
        <v>0</v>
      </c>
      <c r="P4008">
        <f t="shared" si="192"/>
        <v>2</v>
      </c>
      <c r="Q4008" s="11" t="s">
        <v>8315</v>
      </c>
      <c r="R4008" s="11" t="s">
        <v>8316</v>
      </c>
      <c r="S4008" s="14">
        <f t="shared" si="193"/>
        <v>42391.772997685184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91"/>
        <v>0</v>
      </c>
      <c r="P4009">
        <f t="shared" si="192"/>
        <v>5</v>
      </c>
      <c r="Q4009" s="11" t="s">
        <v>8315</v>
      </c>
      <c r="R4009" s="11" t="s">
        <v>8316</v>
      </c>
      <c r="S4009" s="14">
        <f t="shared" si="193"/>
        <v>41848.772928240738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91"/>
        <v>6</v>
      </c>
      <c r="P4010">
        <f t="shared" si="192"/>
        <v>15</v>
      </c>
      <c r="Q4010" s="11" t="s">
        <v>8315</v>
      </c>
      <c r="R4010" s="11" t="s">
        <v>8316</v>
      </c>
      <c r="S4010" s="14">
        <f t="shared" si="193"/>
        <v>42177.964201388888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91"/>
        <v>4</v>
      </c>
      <c r="P4011">
        <f t="shared" si="192"/>
        <v>25</v>
      </c>
      <c r="Q4011" s="11" t="s">
        <v>8315</v>
      </c>
      <c r="R4011" s="11" t="s">
        <v>8316</v>
      </c>
      <c r="S4011" s="14">
        <f t="shared" si="193"/>
        <v>41851.700925925928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91"/>
        <v>24</v>
      </c>
      <c r="P4012">
        <f t="shared" si="192"/>
        <v>45.84</v>
      </c>
      <c r="Q4012" s="11" t="s">
        <v>8315</v>
      </c>
      <c r="R4012" s="11" t="s">
        <v>8316</v>
      </c>
      <c r="S4012" s="14">
        <f t="shared" si="193"/>
        <v>41921.770439814813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91"/>
        <v>8</v>
      </c>
      <c r="P4013">
        <f t="shared" si="192"/>
        <v>4.75</v>
      </c>
      <c r="Q4013" s="11" t="s">
        <v>8315</v>
      </c>
      <c r="R4013" s="11" t="s">
        <v>8316</v>
      </c>
      <c r="S4013" s="14">
        <f t="shared" si="193"/>
        <v>42002.54488425926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91"/>
        <v>0</v>
      </c>
      <c r="P4014" t="e">
        <f t="shared" si="192"/>
        <v>#DIV/0!</v>
      </c>
      <c r="Q4014" s="11" t="s">
        <v>8315</v>
      </c>
      <c r="R4014" s="11" t="s">
        <v>8316</v>
      </c>
      <c r="S4014" s="14">
        <f t="shared" si="193"/>
        <v>42096.544548611113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91"/>
        <v>1</v>
      </c>
      <c r="P4015">
        <f t="shared" si="192"/>
        <v>13</v>
      </c>
      <c r="Q4015" s="11" t="s">
        <v>8315</v>
      </c>
      <c r="R4015" s="11" t="s">
        <v>8316</v>
      </c>
      <c r="S4015" s="14">
        <f t="shared" si="193"/>
        <v>42021.301192129627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91"/>
        <v>0</v>
      </c>
      <c r="P4016" t="e">
        <f t="shared" si="192"/>
        <v>#DIV/0!</v>
      </c>
      <c r="Q4016" s="11" t="s">
        <v>8315</v>
      </c>
      <c r="R4016" s="11" t="s">
        <v>8316</v>
      </c>
      <c r="S4016" s="14">
        <f t="shared" si="193"/>
        <v>42419.246168981481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91"/>
        <v>0</v>
      </c>
      <c r="P4017">
        <f t="shared" si="192"/>
        <v>1</v>
      </c>
      <c r="Q4017" s="11" t="s">
        <v>8315</v>
      </c>
      <c r="R4017" s="11" t="s">
        <v>8316</v>
      </c>
      <c r="S4017" s="14">
        <f t="shared" si="193"/>
        <v>42174.780821759254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91"/>
        <v>14</v>
      </c>
      <c r="P4018">
        <f t="shared" si="192"/>
        <v>10</v>
      </c>
      <c r="Q4018" s="11" t="s">
        <v>8315</v>
      </c>
      <c r="R4018" s="11" t="s">
        <v>8316</v>
      </c>
      <c r="S4018" s="14">
        <f t="shared" si="193"/>
        <v>41869.872685185182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91"/>
        <v>1</v>
      </c>
      <c r="P4019">
        <f t="shared" si="192"/>
        <v>52.5</v>
      </c>
      <c r="Q4019" s="11" t="s">
        <v>8315</v>
      </c>
      <c r="R4019" s="11" t="s">
        <v>8316</v>
      </c>
      <c r="S4019" s="14">
        <f t="shared" si="193"/>
        <v>41856.672152777777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91"/>
        <v>9</v>
      </c>
      <c r="P4020">
        <f t="shared" si="192"/>
        <v>32.5</v>
      </c>
      <c r="Q4020" s="11" t="s">
        <v>8315</v>
      </c>
      <c r="R4020" s="11" t="s">
        <v>8316</v>
      </c>
      <c r="S4020" s="14">
        <f t="shared" si="193"/>
        <v>42620.91097222222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91"/>
        <v>1</v>
      </c>
      <c r="P4021">
        <f t="shared" si="192"/>
        <v>7.25</v>
      </c>
      <c r="Q4021" s="11" t="s">
        <v>8315</v>
      </c>
      <c r="R4021" s="11" t="s">
        <v>8316</v>
      </c>
      <c r="S4021" s="14">
        <f t="shared" si="193"/>
        <v>42417.675879629634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91"/>
        <v>17</v>
      </c>
      <c r="P4022">
        <f t="shared" si="192"/>
        <v>33.33</v>
      </c>
      <c r="Q4022" s="11" t="s">
        <v>8315</v>
      </c>
      <c r="R4022" s="11" t="s">
        <v>8316</v>
      </c>
      <c r="S4022" s="14">
        <f t="shared" si="193"/>
        <v>42057.190960648149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91"/>
        <v>1</v>
      </c>
      <c r="P4023">
        <f t="shared" si="192"/>
        <v>62.5</v>
      </c>
      <c r="Q4023" s="11" t="s">
        <v>8315</v>
      </c>
      <c r="R4023" s="11" t="s">
        <v>8316</v>
      </c>
      <c r="S4023" s="14">
        <f t="shared" si="193"/>
        <v>41878.911550925928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91"/>
        <v>70</v>
      </c>
      <c r="P4024">
        <f t="shared" si="192"/>
        <v>63.56</v>
      </c>
      <c r="Q4024" s="11" t="s">
        <v>8315</v>
      </c>
      <c r="R4024" s="11" t="s">
        <v>8316</v>
      </c>
      <c r="S4024" s="14">
        <f t="shared" si="193"/>
        <v>41990.584108796291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91"/>
        <v>0</v>
      </c>
      <c r="P4025" t="e">
        <f t="shared" si="192"/>
        <v>#DIV/0!</v>
      </c>
      <c r="Q4025" s="11" t="s">
        <v>8315</v>
      </c>
      <c r="R4025" s="11" t="s">
        <v>8316</v>
      </c>
      <c r="S4025" s="14">
        <f t="shared" si="193"/>
        <v>42408.999571759254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91"/>
        <v>1</v>
      </c>
      <c r="P4026">
        <f t="shared" si="192"/>
        <v>10</v>
      </c>
      <c r="Q4026" s="11" t="s">
        <v>8315</v>
      </c>
      <c r="R4026" s="11" t="s">
        <v>8316</v>
      </c>
      <c r="S4026" s="14">
        <f t="shared" si="193"/>
        <v>42217.670104166667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91"/>
        <v>5</v>
      </c>
      <c r="P4027">
        <f t="shared" si="192"/>
        <v>62.5</v>
      </c>
      <c r="Q4027" s="11" t="s">
        <v>8315</v>
      </c>
      <c r="R4027" s="11" t="s">
        <v>8316</v>
      </c>
      <c r="S4027" s="14">
        <f t="shared" si="193"/>
        <v>42151.237685185188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91"/>
        <v>0</v>
      </c>
      <c r="P4028" t="e">
        <f t="shared" si="192"/>
        <v>#DIV/0!</v>
      </c>
      <c r="Q4028" s="11" t="s">
        <v>8315</v>
      </c>
      <c r="R4028" s="11" t="s">
        <v>8316</v>
      </c>
      <c r="S4028" s="14">
        <f t="shared" si="193"/>
        <v>42282.655543981484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91"/>
        <v>7</v>
      </c>
      <c r="P4029">
        <f t="shared" si="192"/>
        <v>30.71</v>
      </c>
      <c r="Q4029" s="11" t="s">
        <v>8315</v>
      </c>
      <c r="R4029" s="11" t="s">
        <v>8316</v>
      </c>
      <c r="S4029" s="14">
        <f t="shared" si="193"/>
        <v>42768.97084490741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91"/>
        <v>28</v>
      </c>
      <c r="P4030">
        <f t="shared" si="192"/>
        <v>51</v>
      </c>
      <c r="Q4030" s="11" t="s">
        <v>8315</v>
      </c>
      <c r="R4030" s="11" t="s">
        <v>8316</v>
      </c>
      <c r="S4030" s="14">
        <f t="shared" si="193"/>
        <v>41765.938657407409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91"/>
        <v>0</v>
      </c>
      <c r="P4031" t="e">
        <f t="shared" si="192"/>
        <v>#DIV/0!</v>
      </c>
      <c r="Q4031" s="11" t="s">
        <v>8315</v>
      </c>
      <c r="R4031" s="11" t="s">
        <v>8316</v>
      </c>
      <c r="S4031" s="14">
        <f t="shared" si="193"/>
        <v>42322.025115740747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91"/>
        <v>16</v>
      </c>
      <c r="P4032">
        <f t="shared" si="192"/>
        <v>66.67</v>
      </c>
      <c r="Q4032" s="11" t="s">
        <v>8315</v>
      </c>
      <c r="R4032" s="11" t="s">
        <v>8316</v>
      </c>
      <c r="S4032" s="14">
        <f t="shared" si="193"/>
        <v>42374.655081018514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91"/>
        <v>0</v>
      </c>
      <c r="P4033" t="e">
        <f t="shared" si="192"/>
        <v>#DIV/0!</v>
      </c>
      <c r="Q4033" s="11" t="s">
        <v>8315</v>
      </c>
      <c r="R4033" s="11" t="s">
        <v>8316</v>
      </c>
      <c r="S4033" s="14">
        <f t="shared" si="193"/>
        <v>41941.585231481484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191"/>
        <v>7</v>
      </c>
      <c r="P4034">
        <f t="shared" si="192"/>
        <v>59</v>
      </c>
      <c r="Q4034" s="11" t="s">
        <v>8315</v>
      </c>
      <c r="R4034" s="11" t="s">
        <v>8316</v>
      </c>
      <c r="S4034" s="14">
        <f t="shared" si="193"/>
        <v>42293.809212962966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194">ROUND(E4035/D4035*100,0)</f>
        <v>26</v>
      </c>
      <c r="P4035">
        <f t="shared" ref="P4035:P4098" si="195">ROUND(E4035/L4035,2)</f>
        <v>65.34</v>
      </c>
      <c r="Q4035" s="11" t="s">
        <v>8315</v>
      </c>
      <c r="R4035" s="11" t="s">
        <v>8316</v>
      </c>
      <c r="S4035" s="14">
        <f t="shared" ref="S4035:S4098" si="196">(((J4035/60)/60)/24)+DATE(1970,1,1)</f>
        <v>42614.268796296295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94"/>
        <v>1</v>
      </c>
      <c r="P4036">
        <f t="shared" si="195"/>
        <v>100</v>
      </c>
      <c r="Q4036" s="11" t="s">
        <v>8315</v>
      </c>
      <c r="R4036" s="11" t="s">
        <v>8316</v>
      </c>
      <c r="S4036" s="14">
        <f t="shared" si="196"/>
        <v>42067.947337962964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94"/>
        <v>37</v>
      </c>
      <c r="P4037">
        <f t="shared" si="195"/>
        <v>147.4</v>
      </c>
      <c r="Q4037" s="11" t="s">
        <v>8315</v>
      </c>
      <c r="R4037" s="11" t="s">
        <v>8316</v>
      </c>
      <c r="S4037" s="14">
        <f t="shared" si="196"/>
        <v>41903.882951388885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94"/>
        <v>47</v>
      </c>
      <c r="P4038">
        <f t="shared" si="195"/>
        <v>166.06</v>
      </c>
      <c r="Q4038" s="11" t="s">
        <v>8315</v>
      </c>
      <c r="R4038" s="11" t="s">
        <v>8316</v>
      </c>
      <c r="S4038" s="14">
        <f t="shared" si="196"/>
        <v>41804.937083333331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94"/>
        <v>11</v>
      </c>
      <c r="P4039">
        <f t="shared" si="195"/>
        <v>40</v>
      </c>
      <c r="Q4039" s="11" t="s">
        <v>8315</v>
      </c>
      <c r="R4039" s="11" t="s">
        <v>8316</v>
      </c>
      <c r="S4039" s="14">
        <f t="shared" si="196"/>
        <v>42497.070775462969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94"/>
        <v>12</v>
      </c>
      <c r="P4040">
        <f t="shared" si="195"/>
        <v>75.25</v>
      </c>
      <c r="Q4040" s="11" t="s">
        <v>8315</v>
      </c>
      <c r="R4040" s="11" t="s">
        <v>8316</v>
      </c>
      <c r="S4040" s="14">
        <f t="shared" si="196"/>
        <v>41869.798726851855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94"/>
        <v>60</v>
      </c>
      <c r="P4041">
        <f t="shared" si="195"/>
        <v>60</v>
      </c>
      <c r="Q4041" s="11" t="s">
        <v>8315</v>
      </c>
      <c r="R4041" s="11" t="s">
        <v>8316</v>
      </c>
      <c r="S4041" s="14">
        <f t="shared" si="196"/>
        <v>42305.670914351853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94"/>
        <v>31</v>
      </c>
      <c r="P4042">
        <f t="shared" si="195"/>
        <v>1250</v>
      </c>
      <c r="Q4042" s="11" t="s">
        <v>8315</v>
      </c>
      <c r="R4042" s="11" t="s">
        <v>8316</v>
      </c>
      <c r="S4042" s="14">
        <f t="shared" si="196"/>
        <v>42144.231527777782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94"/>
        <v>0</v>
      </c>
      <c r="P4043">
        <f t="shared" si="195"/>
        <v>10.5</v>
      </c>
      <c r="Q4043" s="11" t="s">
        <v>8315</v>
      </c>
      <c r="R4043" s="11" t="s">
        <v>8316</v>
      </c>
      <c r="S4043" s="14">
        <f t="shared" si="196"/>
        <v>42559.474004629628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94"/>
        <v>0</v>
      </c>
      <c r="P4044">
        <f t="shared" si="195"/>
        <v>7</v>
      </c>
      <c r="Q4044" s="11" t="s">
        <v>8315</v>
      </c>
      <c r="R4044" s="11" t="s">
        <v>8316</v>
      </c>
      <c r="S4044" s="14">
        <f t="shared" si="196"/>
        <v>41995.084074074075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94"/>
        <v>0</v>
      </c>
      <c r="P4045" t="e">
        <f t="shared" si="195"/>
        <v>#DIV/0!</v>
      </c>
      <c r="Q4045" s="11" t="s">
        <v>8315</v>
      </c>
      <c r="R4045" s="11" t="s">
        <v>8316</v>
      </c>
      <c r="S4045" s="14">
        <f t="shared" si="196"/>
        <v>41948.957465277781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94"/>
        <v>38</v>
      </c>
      <c r="P4046">
        <f t="shared" si="195"/>
        <v>56.25</v>
      </c>
      <c r="Q4046" s="11" t="s">
        <v>8315</v>
      </c>
      <c r="R4046" s="11" t="s">
        <v>8316</v>
      </c>
      <c r="S4046" s="14">
        <f t="shared" si="196"/>
        <v>42074.219699074078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94"/>
        <v>0</v>
      </c>
      <c r="P4047">
        <f t="shared" si="195"/>
        <v>1</v>
      </c>
      <c r="Q4047" s="11" t="s">
        <v>8315</v>
      </c>
      <c r="R4047" s="11" t="s">
        <v>8316</v>
      </c>
      <c r="S4047" s="14">
        <f t="shared" si="196"/>
        <v>41842.201261574075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94"/>
        <v>8</v>
      </c>
      <c r="P4048">
        <f t="shared" si="195"/>
        <v>38.33</v>
      </c>
      <c r="Q4048" s="11" t="s">
        <v>8315</v>
      </c>
      <c r="R4048" s="11" t="s">
        <v>8316</v>
      </c>
      <c r="S4048" s="14">
        <f t="shared" si="196"/>
        <v>41904.650578703702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94"/>
        <v>2</v>
      </c>
      <c r="P4049">
        <f t="shared" si="195"/>
        <v>27.5</v>
      </c>
      <c r="Q4049" s="11" t="s">
        <v>8315</v>
      </c>
      <c r="R4049" s="11" t="s">
        <v>8316</v>
      </c>
      <c r="S4049" s="14">
        <f t="shared" si="196"/>
        <v>41991.022488425922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94"/>
        <v>18</v>
      </c>
      <c r="P4050">
        <f t="shared" si="195"/>
        <v>32.979999999999997</v>
      </c>
      <c r="Q4050" s="11" t="s">
        <v>8315</v>
      </c>
      <c r="R4050" s="11" t="s">
        <v>8316</v>
      </c>
      <c r="S4050" s="14">
        <f t="shared" si="196"/>
        <v>42436.509108796294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94"/>
        <v>0</v>
      </c>
      <c r="P4051">
        <f t="shared" si="195"/>
        <v>16</v>
      </c>
      <c r="Q4051" s="11" t="s">
        <v>8315</v>
      </c>
      <c r="R4051" s="11" t="s">
        <v>8316</v>
      </c>
      <c r="S4051" s="14">
        <f t="shared" si="196"/>
        <v>42169.958506944444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94"/>
        <v>0</v>
      </c>
      <c r="P4052">
        <f t="shared" si="195"/>
        <v>1</v>
      </c>
      <c r="Q4052" s="11" t="s">
        <v>8315</v>
      </c>
      <c r="R4052" s="11" t="s">
        <v>8316</v>
      </c>
      <c r="S4052" s="14">
        <f t="shared" si="196"/>
        <v>41905.636469907404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94"/>
        <v>0</v>
      </c>
      <c r="P4053" t="e">
        <f t="shared" si="195"/>
        <v>#DIV/0!</v>
      </c>
      <c r="Q4053" s="11" t="s">
        <v>8315</v>
      </c>
      <c r="R4053" s="11" t="s">
        <v>8316</v>
      </c>
      <c r="S4053" s="14">
        <f t="shared" si="196"/>
        <v>41761.810150462967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94"/>
        <v>38</v>
      </c>
      <c r="P4054">
        <f t="shared" si="195"/>
        <v>86.62</v>
      </c>
      <c r="Q4054" s="11" t="s">
        <v>8315</v>
      </c>
      <c r="R4054" s="11" t="s">
        <v>8316</v>
      </c>
      <c r="S4054" s="14">
        <f t="shared" si="196"/>
        <v>41865.878657407404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94"/>
        <v>22</v>
      </c>
      <c r="P4055">
        <f t="shared" si="195"/>
        <v>55</v>
      </c>
      <c r="Q4055" s="11" t="s">
        <v>8315</v>
      </c>
      <c r="R4055" s="11" t="s">
        <v>8316</v>
      </c>
      <c r="S4055" s="14">
        <f t="shared" si="196"/>
        <v>41928.690138888887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94"/>
        <v>0</v>
      </c>
      <c r="P4056" t="e">
        <f t="shared" si="195"/>
        <v>#DIV/0!</v>
      </c>
      <c r="Q4056" s="11" t="s">
        <v>8315</v>
      </c>
      <c r="R4056" s="11" t="s">
        <v>8316</v>
      </c>
      <c r="S4056" s="14">
        <f t="shared" si="196"/>
        <v>42613.841261574074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94"/>
        <v>18</v>
      </c>
      <c r="P4057">
        <f t="shared" si="195"/>
        <v>41.95</v>
      </c>
      <c r="Q4057" s="11" t="s">
        <v>8315</v>
      </c>
      <c r="R4057" s="11" t="s">
        <v>8316</v>
      </c>
      <c r="S4057" s="14">
        <f t="shared" si="196"/>
        <v>41779.648506944446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94"/>
        <v>53</v>
      </c>
      <c r="P4058">
        <f t="shared" si="195"/>
        <v>88.33</v>
      </c>
      <c r="Q4058" s="11" t="s">
        <v>8315</v>
      </c>
      <c r="R4058" s="11" t="s">
        <v>8316</v>
      </c>
      <c r="S4058" s="14">
        <f t="shared" si="196"/>
        <v>42534.933321759265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94"/>
        <v>22</v>
      </c>
      <c r="P4059">
        <f t="shared" si="195"/>
        <v>129.16999999999999</v>
      </c>
      <c r="Q4059" s="11" t="s">
        <v>8315</v>
      </c>
      <c r="R4059" s="11" t="s">
        <v>8316</v>
      </c>
      <c r="S4059" s="14">
        <f t="shared" si="196"/>
        <v>42310.968518518523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94"/>
        <v>3</v>
      </c>
      <c r="P4060">
        <f t="shared" si="195"/>
        <v>23.75</v>
      </c>
      <c r="Q4060" s="11" t="s">
        <v>8315</v>
      </c>
      <c r="R4060" s="11" t="s">
        <v>8316</v>
      </c>
      <c r="S4060" s="14">
        <f t="shared" si="196"/>
        <v>42446.060694444444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94"/>
        <v>3</v>
      </c>
      <c r="P4061">
        <f t="shared" si="195"/>
        <v>35.71</v>
      </c>
      <c r="Q4061" s="11" t="s">
        <v>8315</v>
      </c>
      <c r="R4061" s="11" t="s">
        <v>8316</v>
      </c>
      <c r="S4061" s="14">
        <f t="shared" si="196"/>
        <v>41866.640648148146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94"/>
        <v>3</v>
      </c>
      <c r="P4062">
        <f t="shared" si="195"/>
        <v>57</v>
      </c>
      <c r="Q4062" s="11" t="s">
        <v>8315</v>
      </c>
      <c r="R4062" s="11" t="s">
        <v>8316</v>
      </c>
      <c r="S4062" s="14">
        <f t="shared" si="196"/>
        <v>41779.695092592592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94"/>
        <v>0</v>
      </c>
      <c r="P4063" t="e">
        <f t="shared" si="195"/>
        <v>#DIV/0!</v>
      </c>
      <c r="Q4063" s="11" t="s">
        <v>8315</v>
      </c>
      <c r="R4063" s="11" t="s">
        <v>8316</v>
      </c>
      <c r="S4063" s="14">
        <f t="shared" si="196"/>
        <v>42421.141469907408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94"/>
        <v>2</v>
      </c>
      <c r="P4064">
        <f t="shared" si="195"/>
        <v>163.33000000000001</v>
      </c>
      <c r="Q4064" s="11" t="s">
        <v>8315</v>
      </c>
      <c r="R4064" s="11" t="s">
        <v>8316</v>
      </c>
      <c r="S4064" s="14">
        <f t="shared" si="196"/>
        <v>42523.739212962959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94"/>
        <v>1</v>
      </c>
      <c r="P4065">
        <f t="shared" si="195"/>
        <v>15</v>
      </c>
      <c r="Q4065" s="11" t="s">
        <v>8315</v>
      </c>
      <c r="R4065" s="11" t="s">
        <v>8316</v>
      </c>
      <c r="S4065" s="14">
        <f t="shared" si="196"/>
        <v>41787.681527777779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94"/>
        <v>19</v>
      </c>
      <c r="P4066">
        <f t="shared" si="195"/>
        <v>64.17</v>
      </c>
      <c r="Q4066" s="11" t="s">
        <v>8315</v>
      </c>
      <c r="R4066" s="11" t="s">
        <v>8316</v>
      </c>
      <c r="S4066" s="14">
        <f t="shared" si="196"/>
        <v>42093.588263888887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94"/>
        <v>1</v>
      </c>
      <c r="P4067">
        <f t="shared" si="195"/>
        <v>6.75</v>
      </c>
      <c r="Q4067" s="11" t="s">
        <v>8315</v>
      </c>
      <c r="R4067" s="11" t="s">
        <v>8316</v>
      </c>
      <c r="S4067" s="14">
        <f t="shared" si="196"/>
        <v>41833.951516203706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94"/>
        <v>0</v>
      </c>
      <c r="P4068">
        <f t="shared" si="195"/>
        <v>25</v>
      </c>
      <c r="Q4068" s="11" t="s">
        <v>8315</v>
      </c>
      <c r="R4068" s="11" t="s">
        <v>8316</v>
      </c>
      <c r="S4068" s="14">
        <f t="shared" si="196"/>
        <v>42479.039212962962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94"/>
        <v>61</v>
      </c>
      <c r="P4069">
        <f t="shared" si="195"/>
        <v>179.12</v>
      </c>
      <c r="Q4069" s="11" t="s">
        <v>8315</v>
      </c>
      <c r="R4069" s="11" t="s">
        <v>8316</v>
      </c>
      <c r="S4069" s="14">
        <f t="shared" si="196"/>
        <v>42235.117476851854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94"/>
        <v>1</v>
      </c>
      <c r="P4070">
        <f t="shared" si="195"/>
        <v>34.950000000000003</v>
      </c>
      <c r="Q4070" s="11" t="s">
        <v>8315</v>
      </c>
      <c r="R4070" s="11" t="s">
        <v>8316</v>
      </c>
      <c r="S4070" s="14">
        <f t="shared" si="196"/>
        <v>42718.963599537034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94"/>
        <v>34</v>
      </c>
      <c r="P4071">
        <f t="shared" si="195"/>
        <v>33.08</v>
      </c>
      <c r="Q4071" s="11" t="s">
        <v>8315</v>
      </c>
      <c r="R4071" s="11" t="s">
        <v>8316</v>
      </c>
      <c r="S4071" s="14">
        <f t="shared" si="196"/>
        <v>42022.661527777775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94"/>
        <v>17</v>
      </c>
      <c r="P4072">
        <f t="shared" si="195"/>
        <v>27.5</v>
      </c>
      <c r="Q4072" s="11" t="s">
        <v>8315</v>
      </c>
      <c r="R4072" s="11" t="s">
        <v>8316</v>
      </c>
      <c r="S4072" s="14">
        <f t="shared" si="196"/>
        <v>42031.666898148149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94"/>
        <v>0</v>
      </c>
      <c r="P4073" t="e">
        <f t="shared" si="195"/>
        <v>#DIV/0!</v>
      </c>
      <c r="Q4073" s="11" t="s">
        <v>8315</v>
      </c>
      <c r="R4073" s="11" t="s">
        <v>8316</v>
      </c>
      <c r="S4073" s="14">
        <f t="shared" si="196"/>
        <v>42700.804756944446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94"/>
        <v>0</v>
      </c>
      <c r="P4074">
        <f t="shared" si="195"/>
        <v>2</v>
      </c>
      <c r="Q4074" s="11" t="s">
        <v>8315</v>
      </c>
      <c r="R4074" s="11" t="s">
        <v>8316</v>
      </c>
      <c r="S4074" s="14">
        <f t="shared" si="196"/>
        <v>41812.77443287037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94"/>
        <v>1</v>
      </c>
      <c r="P4075">
        <f t="shared" si="195"/>
        <v>18.5</v>
      </c>
      <c r="Q4075" s="11" t="s">
        <v>8315</v>
      </c>
      <c r="R4075" s="11" t="s">
        <v>8316</v>
      </c>
      <c r="S4075" s="14">
        <f t="shared" si="196"/>
        <v>42078.34520833334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94"/>
        <v>27</v>
      </c>
      <c r="P4076">
        <f t="shared" si="195"/>
        <v>35</v>
      </c>
      <c r="Q4076" s="11" t="s">
        <v>8315</v>
      </c>
      <c r="R4076" s="11" t="s">
        <v>8316</v>
      </c>
      <c r="S4076" s="14">
        <f t="shared" si="196"/>
        <v>42283.552951388891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94"/>
        <v>29</v>
      </c>
      <c r="P4077">
        <f t="shared" si="195"/>
        <v>44.31</v>
      </c>
      <c r="Q4077" s="11" t="s">
        <v>8315</v>
      </c>
      <c r="R4077" s="11" t="s">
        <v>8316</v>
      </c>
      <c r="S4077" s="14">
        <f t="shared" si="196"/>
        <v>41779.045937499999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94"/>
        <v>0</v>
      </c>
      <c r="P4078" t="e">
        <f t="shared" si="195"/>
        <v>#DIV/0!</v>
      </c>
      <c r="Q4078" s="11" t="s">
        <v>8315</v>
      </c>
      <c r="R4078" s="11" t="s">
        <v>8316</v>
      </c>
      <c r="S4078" s="14">
        <f t="shared" si="196"/>
        <v>41905.795706018522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94"/>
        <v>9</v>
      </c>
      <c r="P4079">
        <f t="shared" si="195"/>
        <v>222.5</v>
      </c>
      <c r="Q4079" s="11" t="s">
        <v>8315</v>
      </c>
      <c r="R4079" s="11" t="s">
        <v>8316</v>
      </c>
      <c r="S4079" s="14">
        <f t="shared" si="196"/>
        <v>42695.7105787037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94"/>
        <v>0</v>
      </c>
      <c r="P4080" t="e">
        <f t="shared" si="195"/>
        <v>#DIV/0!</v>
      </c>
      <c r="Q4080" s="11" t="s">
        <v>8315</v>
      </c>
      <c r="R4080" s="11" t="s">
        <v>8316</v>
      </c>
      <c r="S4080" s="14">
        <f t="shared" si="196"/>
        <v>42732.787523148145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94"/>
        <v>0</v>
      </c>
      <c r="P4081">
        <f t="shared" si="195"/>
        <v>5</v>
      </c>
      <c r="Q4081" s="11" t="s">
        <v>8315</v>
      </c>
      <c r="R4081" s="11" t="s">
        <v>8316</v>
      </c>
      <c r="S4081" s="14">
        <f t="shared" si="196"/>
        <v>42510.938900462963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94"/>
        <v>0</v>
      </c>
      <c r="P4082" t="e">
        <f t="shared" si="195"/>
        <v>#DIV/0!</v>
      </c>
      <c r="Q4082" s="11" t="s">
        <v>8315</v>
      </c>
      <c r="R4082" s="11" t="s">
        <v>8316</v>
      </c>
      <c r="S4082" s="14">
        <f t="shared" si="196"/>
        <v>42511.698101851856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94"/>
        <v>16</v>
      </c>
      <c r="P4083">
        <f t="shared" si="195"/>
        <v>29.17</v>
      </c>
      <c r="Q4083" s="11" t="s">
        <v>8315</v>
      </c>
      <c r="R4083" s="11" t="s">
        <v>8316</v>
      </c>
      <c r="S4083" s="14">
        <f t="shared" si="196"/>
        <v>42041.581307870365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94"/>
        <v>2</v>
      </c>
      <c r="P4084">
        <f t="shared" si="195"/>
        <v>1.5</v>
      </c>
      <c r="Q4084" s="11" t="s">
        <v>8315</v>
      </c>
      <c r="R4084" s="11" t="s">
        <v>8316</v>
      </c>
      <c r="S4084" s="14">
        <f t="shared" si="196"/>
        <v>42307.189270833333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94"/>
        <v>22</v>
      </c>
      <c r="P4085">
        <f t="shared" si="195"/>
        <v>126.5</v>
      </c>
      <c r="Q4085" s="11" t="s">
        <v>8315</v>
      </c>
      <c r="R4085" s="11" t="s">
        <v>8316</v>
      </c>
      <c r="S4085" s="14">
        <f t="shared" si="196"/>
        <v>42353.761759259258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94"/>
        <v>0</v>
      </c>
      <c r="P4086">
        <f t="shared" si="195"/>
        <v>10</v>
      </c>
      <c r="Q4086" s="11" t="s">
        <v>8315</v>
      </c>
      <c r="R4086" s="11" t="s">
        <v>8316</v>
      </c>
      <c r="S4086" s="14">
        <f t="shared" si="196"/>
        <v>42622.436412037037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94"/>
        <v>0</v>
      </c>
      <c r="P4087">
        <f t="shared" si="195"/>
        <v>10</v>
      </c>
      <c r="Q4087" s="11" t="s">
        <v>8315</v>
      </c>
      <c r="R4087" s="11" t="s">
        <v>8316</v>
      </c>
      <c r="S4087" s="14">
        <f t="shared" si="196"/>
        <v>42058.603877314818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94"/>
        <v>5</v>
      </c>
      <c r="P4088">
        <f t="shared" si="195"/>
        <v>9.4</v>
      </c>
      <c r="Q4088" s="11" t="s">
        <v>8315</v>
      </c>
      <c r="R4088" s="11" t="s">
        <v>8316</v>
      </c>
      <c r="S4088" s="14">
        <f t="shared" si="196"/>
        <v>42304.940960648149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94"/>
        <v>0</v>
      </c>
      <c r="P4089" t="e">
        <f t="shared" si="195"/>
        <v>#DIV/0!</v>
      </c>
      <c r="Q4089" s="11" t="s">
        <v>8315</v>
      </c>
      <c r="R4089" s="11" t="s">
        <v>8316</v>
      </c>
      <c r="S4089" s="14">
        <f t="shared" si="196"/>
        <v>42538.742893518516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94"/>
        <v>11</v>
      </c>
      <c r="P4090">
        <f t="shared" si="195"/>
        <v>72</v>
      </c>
      <c r="Q4090" s="11" t="s">
        <v>8315</v>
      </c>
      <c r="R4090" s="11" t="s">
        <v>8316</v>
      </c>
      <c r="S4090" s="14">
        <f t="shared" si="196"/>
        <v>41990.612546296295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94"/>
        <v>5</v>
      </c>
      <c r="P4091">
        <f t="shared" si="195"/>
        <v>30</v>
      </c>
      <c r="Q4091" s="11" t="s">
        <v>8315</v>
      </c>
      <c r="R4091" s="11" t="s">
        <v>8316</v>
      </c>
      <c r="S4091" s="14">
        <f t="shared" si="196"/>
        <v>42122.732499999998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94"/>
        <v>3</v>
      </c>
      <c r="P4092">
        <f t="shared" si="195"/>
        <v>10.67</v>
      </c>
      <c r="Q4092" s="11" t="s">
        <v>8315</v>
      </c>
      <c r="R4092" s="11" t="s">
        <v>8316</v>
      </c>
      <c r="S4092" s="14">
        <f t="shared" si="196"/>
        <v>42209.67288194444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94"/>
        <v>13</v>
      </c>
      <c r="P4093">
        <f t="shared" si="195"/>
        <v>25.5</v>
      </c>
      <c r="Q4093" s="11" t="s">
        <v>8315</v>
      </c>
      <c r="R4093" s="11" t="s">
        <v>8316</v>
      </c>
      <c r="S4093" s="14">
        <f t="shared" si="196"/>
        <v>41990.506377314814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94"/>
        <v>0</v>
      </c>
      <c r="P4094">
        <f t="shared" si="195"/>
        <v>20</v>
      </c>
      <c r="Q4094" s="11" t="s">
        <v>8315</v>
      </c>
      <c r="R4094" s="11" t="s">
        <v>8316</v>
      </c>
      <c r="S4094" s="14">
        <f t="shared" si="196"/>
        <v>42039.194988425923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94"/>
        <v>2</v>
      </c>
      <c r="P4095">
        <f t="shared" si="195"/>
        <v>15</v>
      </c>
      <c r="Q4095" s="11" t="s">
        <v>8315</v>
      </c>
      <c r="R4095" s="11" t="s">
        <v>8316</v>
      </c>
      <c r="S4095" s="14">
        <f t="shared" si="196"/>
        <v>42178.815891203703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94"/>
        <v>37</v>
      </c>
      <c r="P4096">
        <f t="shared" si="195"/>
        <v>91.25</v>
      </c>
      <c r="Q4096" s="11" t="s">
        <v>8315</v>
      </c>
      <c r="R4096" s="11" t="s">
        <v>8316</v>
      </c>
      <c r="S4096" s="14">
        <f t="shared" si="196"/>
        <v>41890.086805555555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94"/>
        <v>3</v>
      </c>
      <c r="P4097">
        <f t="shared" si="195"/>
        <v>800</v>
      </c>
      <c r="Q4097" s="11" t="s">
        <v>8315</v>
      </c>
      <c r="R4097" s="11" t="s">
        <v>8316</v>
      </c>
      <c r="S4097" s="14">
        <f t="shared" si="196"/>
        <v>42693.031828703708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194"/>
        <v>11</v>
      </c>
      <c r="P4098">
        <f t="shared" si="195"/>
        <v>80</v>
      </c>
      <c r="Q4098" s="11" t="s">
        <v>8315</v>
      </c>
      <c r="R4098" s="11" t="s">
        <v>8316</v>
      </c>
      <c r="S4098" s="14">
        <f t="shared" si="196"/>
        <v>42750.530312499999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97">ROUND(E4099/D4099*100,0)</f>
        <v>0</v>
      </c>
      <c r="P4099" t="e">
        <f t="shared" ref="P4099:P4115" si="198">ROUND(E4099/L4099,2)</f>
        <v>#DIV/0!</v>
      </c>
      <c r="Q4099" s="11" t="s">
        <v>8315</v>
      </c>
      <c r="R4099" s="11" t="s">
        <v>8316</v>
      </c>
      <c r="S4099" s="14">
        <f t="shared" ref="S4099:S4115" si="199">(((J4099/60)/60)/24)+DATE(1970,1,1)</f>
        <v>42344.824502314819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97"/>
        <v>0</v>
      </c>
      <c r="P4100" t="e">
        <f t="shared" si="198"/>
        <v>#DIV/0!</v>
      </c>
      <c r="Q4100" s="11" t="s">
        <v>8315</v>
      </c>
      <c r="R4100" s="11" t="s">
        <v>8316</v>
      </c>
      <c r="S4100" s="14">
        <f t="shared" si="199"/>
        <v>42495.722187499996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97"/>
        <v>1</v>
      </c>
      <c r="P4101">
        <f t="shared" si="198"/>
        <v>50</v>
      </c>
      <c r="Q4101" s="11" t="s">
        <v>8315</v>
      </c>
      <c r="R4101" s="11" t="s">
        <v>8316</v>
      </c>
      <c r="S4101" s="14">
        <f t="shared" si="199"/>
        <v>42570.850381944445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97"/>
        <v>0</v>
      </c>
      <c r="P4102" t="e">
        <f t="shared" si="198"/>
        <v>#DIV/0!</v>
      </c>
      <c r="Q4102" s="11" t="s">
        <v>8315</v>
      </c>
      <c r="R4102" s="11" t="s">
        <v>8316</v>
      </c>
      <c r="S4102" s="14">
        <f t="shared" si="199"/>
        <v>41927.124884259261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97"/>
        <v>0</v>
      </c>
      <c r="P4103" t="e">
        <f t="shared" si="198"/>
        <v>#DIV/0!</v>
      </c>
      <c r="Q4103" s="11" t="s">
        <v>8315</v>
      </c>
      <c r="R4103" s="11" t="s">
        <v>8316</v>
      </c>
      <c r="S4103" s="14">
        <f t="shared" si="199"/>
        <v>42730.903726851851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97"/>
        <v>27</v>
      </c>
      <c r="P4104">
        <f t="shared" si="198"/>
        <v>22.83</v>
      </c>
      <c r="Q4104" s="11" t="s">
        <v>8315</v>
      </c>
      <c r="R4104" s="11" t="s">
        <v>8316</v>
      </c>
      <c r="S4104" s="14">
        <f t="shared" si="199"/>
        <v>42475.848067129627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97"/>
        <v>10</v>
      </c>
      <c r="P4105">
        <f t="shared" si="198"/>
        <v>16.670000000000002</v>
      </c>
      <c r="Q4105" s="11" t="s">
        <v>8315</v>
      </c>
      <c r="R4105" s="11" t="s">
        <v>8316</v>
      </c>
      <c r="S4105" s="14">
        <f t="shared" si="199"/>
        <v>42188.83293981482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97"/>
        <v>21</v>
      </c>
      <c r="P4106">
        <f t="shared" si="198"/>
        <v>45.79</v>
      </c>
      <c r="Q4106" s="11" t="s">
        <v>8315</v>
      </c>
      <c r="R4106" s="11" t="s">
        <v>8316</v>
      </c>
      <c r="S4106" s="14">
        <f t="shared" si="199"/>
        <v>42640.278171296297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97"/>
        <v>7</v>
      </c>
      <c r="P4107">
        <f t="shared" si="198"/>
        <v>383.33</v>
      </c>
      <c r="Q4107" s="11" t="s">
        <v>8315</v>
      </c>
      <c r="R4107" s="11" t="s">
        <v>8316</v>
      </c>
      <c r="S4107" s="14">
        <f t="shared" si="199"/>
        <v>42697.010520833333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97"/>
        <v>71</v>
      </c>
      <c r="P4108">
        <f t="shared" si="198"/>
        <v>106.97</v>
      </c>
      <c r="Q4108" s="11" t="s">
        <v>8315</v>
      </c>
      <c r="R4108" s="11" t="s">
        <v>8316</v>
      </c>
      <c r="S4108" s="14">
        <f t="shared" si="199"/>
        <v>42053.049375000002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97"/>
        <v>2</v>
      </c>
      <c r="P4109">
        <f t="shared" si="198"/>
        <v>10.25</v>
      </c>
      <c r="Q4109" s="11" t="s">
        <v>8315</v>
      </c>
      <c r="R4109" s="11" t="s">
        <v>8316</v>
      </c>
      <c r="S4109" s="14">
        <f t="shared" si="199"/>
        <v>41883.916678240741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97"/>
        <v>2</v>
      </c>
      <c r="P4110">
        <f t="shared" si="198"/>
        <v>59</v>
      </c>
      <c r="Q4110" s="11" t="s">
        <v>8315</v>
      </c>
      <c r="R4110" s="11" t="s">
        <v>8316</v>
      </c>
      <c r="S4110" s="14">
        <f t="shared" si="199"/>
        <v>42767.031678240746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97"/>
        <v>0</v>
      </c>
      <c r="P4111" t="e">
        <f t="shared" si="198"/>
        <v>#DIV/0!</v>
      </c>
      <c r="Q4111" s="11" t="s">
        <v>8315</v>
      </c>
      <c r="R4111" s="11" t="s">
        <v>8316</v>
      </c>
      <c r="S4111" s="14">
        <f t="shared" si="199"/>
        <v>42307.539398148147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97"/>
        <v>29</v>
      </c>
      <c r="P4112">
        <f t="shared" si="198"/>
        <v>14.33</v>
      </c>
      <c r="Q4112" s="11" t="s">
        <v>8315</v>
      </c>
      <c r="R4112" s="11" t="s">
        <v>8316</v>
      </c>
      <c r="S4112" s="14">
        <f t="shared" si="199"/>
        <v>42512.626747685179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97"/>
        <v>3</v>
      </c>
      <c r="P4113">
        <f t="shared" si="198"/>
        <v>15.67</v>
      </c>
      <c r="Q4113" s="11" t="s">
        <v>8315</v>
      </c>
      <c r="R4113" s="11" t="s">
        <v>8316</v>
      </c>
      <c r="S4113" s="14">
        <f t="shared" si="199"/>
        <v>42029.135879629626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97"/>
        <v>0</v>
      </c>
      <c r="P4114">
        <f t="shared" si="198"/>
        <v>1</v>
      </c>
      <c r="Q4114" s="11" t="s">
        <v>8315</v>
      </c>
      <c r="R4114" s="11" t="s">
        <v>8316</v>
      </c>
      <c r="S4114" s="14">
        <f t="shared" si="199"/>
        <v>42400.946597222224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97"/>
        <v>0</v>
      </c>
      <c r="P4115">
        <f t="shared" si="198"/>
        <v>1</v>
      </c>
      <c r="Q4115" s="11" t="s">
        <v>8315</v>
      </c>
      <c r="R4115" s="11" t="s">
        <v>8316</v>
      </c>
      <c r="S4115" s="14">
        <f t="shared" si="199"/>
        <v>42358.573182870372</v>
      </c>
    </row>
  </sheetData>
  <autoFilter ref="A1:S4115" xr:uid="{00000000-0001-0000-0000-000000000000}"/>
  <conditionalFormatting sqref="F1:F1048576">
    <cfRule type="cellIs" dxfId="10" priority="3" operator="equal">
      <formula>"successful"</formula>
    </cfRule>
    <cfRule type="cellIs" dxfId="9" priority="4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E1B6-4FCE-43B4-B1D9-A6E7A6EEE113}">
  <dimension ref="A1:S251"/>
  <sheetViews>
    <sheetView workbookViewId="0">
      <selection activeCell="M4" sqref="M4"/>
    </sheetView>
  </sheetViews>
  <sheetFormatPr defaultRowHeight="14.4" x14ac:dyDescent="0.3"/>
  <cols>
    <col min="2" max="2" width="30" customWidth="1"/>
    <col min="3" max="3" width="36.44140625" customWidth="1"/>
    <col min="4" max="4" width="12.5546875" bestFit="1" customWidth="1"/>
    <col min="19" max="19" width="22.109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</row>
    <row r="2" spans="1:19" ht="57.6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t="e">
        <v>#DIV/0!</v>
      </c>
      <c r="Q2" s="11" t="s">
        <v>8315</v>
      </c>
      <c r="R2" s="11" t="s">
        <v>8316</v>
      </c>
      <c r="S2" s="14">
        <v>42492.737847222219</v>
      </c>
    </row>
    <row r="3" spans="1:19" ht="43.2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s="11" t="s">
        <v>8316</v>
      </c>
      <c r="S3" s="14">
        <v>42103.016585648147</v>
      </c>
    </row>
    <row r="4" spans="1:19" ht="57.6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t="e">
        <v>#DIV/0!</v>
      </c>
      <c r="Q4" s="11" t="s">
        <v>8315</v>
      </c>
      <c r="R4" s="11" t="s">
        <v>8316</v>
      </c>
      <c r="S4" s="14">
        <v>42108.692060185189</v>
      </c>
    </row>
    <row r="5" spans="1:19" ht="57.6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t="e">
        <v>#DIV/0!</v>
      </c>
      <c r="Q5" s="11" t="s">
        <v>8315</v>
      </c>
      <c r="R5" s="11" t="s">
        <v>8316</v>
      </c>
      <c r="S5" s="14">
        <v>42453.806307870371</v>
      </c>
    </row>
    <row r="6" spans="1:19" ht="57.6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s="11" t="s">
        <v>8316</v>
      </c>
      <c r="S6" s="14">
        <v>42123.648831018523</v>
      </c>
    </row>
    <row r="7" spans="1:19" ht="57.6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s="11" t="s">
        <v>8316</v>
      </c>
      <c r="S7" s="14">
        <v>41858.007071759261</v>
      </c>
    </row>
    <row r="8" spans="1:19" ht="43.2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s="11" t="s">
        <v>8316</v>
      </c>
      <c r="S8" s="14">
        <v>41781.045173611114</v>
      </c>
    </row>
    <row r="9" spans="1:19" ht="57.6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s="11" t="s">
        <v>8316</v>
      </c>
      <c r="S9" s="14">
        <v>42370.007766203707</v>
      </c>
    </row>
    <row r="10" spans="1:19" ht="43.2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s="11" t="s">
        <v>8316</v>
      </c>
      <c r="S10" s="14">
        <v>42165.037581018521</v>
      </c>
    </row>
    <row r="11" spans="1:19" ht="57.6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s="11" t="s">
        <v>8316</v>
      </c>
      <c r="S11" s="14">
        <v>42480.800648148142</v>
      </c>
    </row>
    <row r="12" spans="1:19" ht="43.2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s="11" t="s">
        <v>8316</v>
      </c>
      <c r="S12" s="14">
        <v>41784.789687500001</v>
      </c>
    </row>
    <row r="13" spans="1:19" ht="57.6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s="11" t="s">
        <v>8316</v>
      </c>
      <c r="S13" s="14">
        <v>41831.675034722226</v>
      </c>
    </row>
    <row r="14" spans="1:19" ht="57.6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t="e">
        <v>#DIV/0!</v>
      </c>
      <c r="Q14" s="11" t="s">
        <v>8315</v>
      </c>
      <c r="R14" s="11" t="s">
        <v>8316</v>
      </c>
      <c r="S14" s="14">
        <v>41950.114108796297</v>
      </c>
    </row>
    <row r="15" spans="1:19" ht="43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s="11" t="s">
        <v>8316</v>
      </c>
      <c r="S15" s="14">
        <v>42627.955104166671</v>
      </c>
    </row>
    <row r="16" spans="1:19" ht="57.6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s="11" t="s">
        <v>8316</v>
      </c>
      <c r="S16" s="14">
        <v>42531.195277777777</v>
      </c>
    </row>
    <row r="17" spans="1:19" ht="57.6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s="11" t="s">
        <v>8316</v>
      </c>
      <c r="S17" s="14">
        <v>42618.827013888891</v>
      </c>
    </row>
    <row r="18" spans="1:19" ht="57.6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s="11" t="s">
        <v>8316</v>
      </c>
      <c r="S18" s="14">
        <v>42540.593530092592</v>
      </c>
    </row>
    <row r="19" spans="1:19" ht="57.6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s="11" t="s">
        <v>8316</v>
      </c>
      <c r="S19" s="14">
        <v>41746.189409722225</v>
      </c>
    </row>
    <row r="20" spans="1:19" ht="43.2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s="11" t="s">
        <v>8316</v>
      </c>
      <c r="S20" s="14">
        <v>41974.738576388889</v>
      </c>
    </row>
    <row r="21" spans="1:19" ht="43.2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t="e">
        <v>#DIV/0!</v>
      </c>
      <c r="Q21" s="11" t="s">
        <v>8315</v>
      </c>
      <c r="R21" s="11" t="s">
        <v>8316</v>
      </c>
      <c r="S21" s="14">
        <v>42115.11618055556</v>
      </c>
    </row>
    <row r="22" spans="1:19" ht="57.6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s="11" t="s">
        <v>8316</v>
      </c>
      <c r="S22" s="14">
        <v>42002.817488425921</v>
      </c>
    </row>
    <row r="23" spans="1:19" ht="57.6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s="11" t="s">
        <v>8316</v>
      </c>
      <c r="S23" s="14">
        <v>42722.84474537037</v>
      </c>
    </row>
    <row r="24" spans="1:19" ht="57.6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s="11" t="s">
        <v>8316</v>
      </c>
      <c r="S24" s="14">
        <v>42465.128391203703</v>
      </c>
    </row>
    <row r="25" spans="1:19" ht="57.6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t="e">
        <v>#DIV/0!</v>
      </c>
      <c r="Q25" s="11" t="s">
        <v>8315</v>
      </c>
      <c r="R25" s="11" t="s">
        <v>8316</v>
      </c>
      <c r="S25" s="14">
        <v>42171.743969907402</v>
      </c>
    </row>
    <row r="26" spans="1:19" ht="57.6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s="11" t="s">
        <v>8316</v>
      </c>
      <c r="S26" s="14">
        <v>42672.955138888887</v>
      </c>
    </row>
    <row r="27" spans="1:19" ht="43.2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s="11" t="s">
        <v>8316</v>
      </c>
      <c r="S27" s="14">
        <v>42359.725243055553</v>
      </c>
    </row>
    <row r="28" spans="1:19" ht="57.6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s="11" t="s">
        <v>8316</v>
      </c>
      <c r="S28" s="14">
        <v>42192.905694444446</v>
      </c>
    </row>
    <row r="29" spans="1:19" ht="57.6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t="e">
        <v>#DIV/0!</v>
      </c>
      <c r="Q29" s="11" t="s">
        <v>8315</v>
      </c>
      <c r="R29" s="11" t="s">
        <v>8316</v>
      </c>
      <c r="S29" s="14">
        <v>41916.597638888888</v>
      </c>
    </row>
    <row r="30" spans="1:19" ht="57.6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s="11" t="s">
        <v>8316</v>
      </c>
      <c r="S30" s="14">
        <v>42461.596273148149</v>
      </c>
    </row>
    <row r="31" spans="1:19" ht="57.6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s="11" t="s">
        <v>8316</v>
      </c>
      <c r="S31" s="14">
        <v>42370.90320601852</v>
      </c>
    </row>
    <row r="32" spans="1:19" ht="43.2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s="11" t="s">
        <v>8316</v>
      </c>
      <c r="S32" s="14">
        <v>41948.727256944447</v>
      </c>
    </row>
    <row r="33" spans="1:19" ht="43.2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s="11" t="s">
        <v>8316</v>
      </c>
      <c r="S33" s="14">
        <v>42047.07640046296</v>
      </c>
    </row>
    <row r="34" spans="1:19" ht="57.6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s="11" t="s">
        <v>8316</v>
      </c>
      <c r="S34" s="14">
        <v>42261.632916666669</v>
      </c>
    </row>
    <row r="35" spans="1:19" ht="57.6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s="11" t="s">
        <v>8316</v>
      </c>
      <c r="S35" s="14">
        <v>41985.427361111113</v>
      </c>
    </row>
    <row r="36" spans="1:19" ht="57.6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t="e">
        <v>#DIV/0!</v>
      </c>
      <c r="Q36" s="11" t="s">
        <v>8315</v>
      </c>
      <c r="R36" s="11" t="s">
        <v>8316</v>
      </c>
      <c r="S36" s="14">
        <v>41922.535185185188</v>
      </c>
    </row>
    <row r="37" spans="1:19" ht="43.2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s="11" t="s">
        <v>8316</v>
      </c>
      <c r="S37" s="14">
        <v>41850.863252314812</v>
      </c>
    </row>
    <row r="38" spans="1:19" ht="57.6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s="11" t="s">
        <v>8316</v>
      </c>
      <c r="S38" s="14">
        <v>41831.742962962962</v>
      </c>
    </row>
    <row r="39" spans="1:19" ht="57.6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s="11" t="s">
        <v>8316</v>
      </c>
      <c r="S39" s="14">
        <v>42415.883425925931</v>
      </c>
    </row>
    <row r="40" spans="1:19" ht="43.2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s="11" t="s">
        <v>8316</v>
      </c>
      <c r="S40" s="14">
        <v>41869.714166666665</v>
      </c>
    </row>
    <row r="41" spans="1:19" ht="28.8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s="11" t="s">
        <v>8316</v>
      </c>
      <c r="S41" s="14">
        <v>41953.773090277777</v>
      </c>
    </row>
    <row r="42" spans="1:19" ht="28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t="e">
        <v>#DIV/0!</v>
      </c>
      <c r="Q42" s="11" t="s">
        <v>8315</v>
      </c>
      <c r="R42" s="11" t="s">
        <v>8316</v>
      </c>
      <c r="S42" s="14">
        <v>42037.986284722225</v>
      </c>
    </row>
    <row r="43" spans="1:19" ht="57.6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s="11" t="s">
        <v>8316</v>
      </c>
      <c r="S43" s="14">
        <v>41811.555462962962</v>
      </c>
    </row>
    <row r="44" spans="1:19" ht="43.2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s="11" t="s">
        <v>8316</v>
      </c>
      <c r="S44" s="14">
        <v>42701.908807870372</v>
      </c>
    </row>
    <row r="45" spans="1:19" ht="57.6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s="11" t="s">
        <v>8316</v>
      </c>
      <c r="S45" s="14">
        <v>42258.646504629629</v>
      </c>
    </row>
    <row r="46" spans="1:19" ht="57.6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s="11" t="s">
        <v>8316</v>
      </c>
      <c r="S46" s="14">
        <v>42278.664965277778</v>
      </c>
    </row>
    <row r="47" spans="1:19" ht="57.6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t="e">
        <v>#DIV/0!</v>
      </c>
      <c r="Q47" s="11" t="s">
        <v>8315</v>
      </c>
      <c r="R47" s="11" t="s">
        <v>8316</v>
      </c>
      <c r="S47" s="14">
        <v>42515.078217592592</v>
      </c>
    </row>
    <row r="48" spans="1:19" ht="57.6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s="11" t="s">
        <v>8316</v>
      </c>
      <c r="S48" s="14">
        <v>41830.234166666669</v>
      </c>
    </row>
    <row r="49" spans="1:19" ht="57.6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s="11" t="s">
        <v>8316</v>
      </c>
      <c r="S49" s="14">
        <v>41982.904386574075</v>
      </c>
    </row>
    <row r="50" spans="1:19" ht="43.2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s="11" t="s">
        <v>8316</v>
      </c>
      <c r="S50" s="14">
        <v>42210.439768518518</v>
      </c>
    </row>
    <row r="51" spans="1:19" ht="57.6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s="11" t="s">
        <v>8316</v>
      </c>
      <c r="S51" s="14">
        <v>42196.166874999995</v>
      </c>
    </row>
    <row r="52" spans="1:19" ht="43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s="11" t="s">
        <v>8316</v>
      </c>
      <c r="S52" s="14">
        <v>42606.056863425925</v>
      </c>
    </row>
    <row r="53" spans="1:19" ht="57.6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s="11" t="s">
        <v>8316</v>
      </c>
      <c r="S53" s="14">
        <v>42199.648912037039</v>
      </c>
    </row>
    <row r="54" spans="1:19" ht="57.6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s="11" t="s">
        <v>8316</v>
      </c>
      <c r="S54" s="14">
        <v>42444.877743055549</v>
      </c>
    </row>
    <row r="55" spans="1:19" ht="57.6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s="11" t="s">
        <v>8316</v>
      </c>
      <c r="S55" s="14">
        <v>42499.731701388882</v>
      </c>
    </row>
    <row r="56" spans="1:19" ht="57.6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s="11" t="s">
        <v>8316</v>
      </c>
      <c r="S56" s="14">
        <v>41929.266215277778</v>
      </c>
    </row>
    <row r="57" spans="1:19" ht="57.6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s="11" t="s">
        <v>8316</v>
      </c>
      <c r="S57" s="14">
        <v>42142.768819444449</v>
      </c>
    </row>
    <row r="58" spans="1:19" ht="57.6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s="11" t="s">
        <v>8316</v>
      </c>
      <c r="S58" s="14">
        <v>42354.131643518514</v>
      </c>
    </row>
    <row r="59" spans="1:19" ht="57.6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s="11" t="s">
        <v>8316</v>
      </c>
      <c r="S59" s="14">
        <v>41828.922905092593</v>
      </c>
    </row>
    <row r="60" spans="1:19" ht="43.2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s="11" t="s">
        <v>8316</v>
      </c>
      <c r="S60" s="14">
        <v>42245.234340277777</v>
      </c>
    </row>
    <row r="61" spans="1:19" ht="43.2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s="11" t="s">
        <v>8316</v>
      </c>
      <c r="S61" s="14">
        <v>42278.629710648151</v>
      </c>
    </row>
    <row r="62" spans="1:19" ht="43.2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s="11" t="s">
        <v>8316</v>
      </c>
      <c r="S62" s="14">
        <v>41826.61954861111</v>
      </c>
    </row>
    <row r="63" spans="1:19" ht="43.2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s="11" t="s">
        <v>8316</v>
      </c>
      <c r="S63" s="14">
        <v>42205.171018518522</v>
      </c>
    </row>
    <row r="64" spans="1:19" ht="57.6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s="11" t="s">
        <v>8316</v>
      </c>
      <c r="S64" s="14">
        <v>42041.205000000002</v>
      </c>
    </row>
    <row r="65" spans="1:19" ht="57.6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s="11" t="s">
        <v>8316</v>
      </c>
      <c r="S65" s="14">
        <v>42203.677766203706</v>
      </c>
    </row>
    <row r="66" spans="1:19" ht="57.6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s="11" t="s">
        <v>8316</v>
      </c>
      <c r="S66" s="14">
        <v>41983.752847222218</v>
      </c>
    </row>
    <row r="67" spans="1:19" ht="43.2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t="e">
        <v>#DIV/0!</v>
      </c>
      <c r="Q67" s="11" t="s">
        <v>8315</v>
      </c>
      <c r="R67" s="11" t="s">
        <v>8316</v>
      </c>
      <c r="S67" s="14">
        <v>42103.024398148147</v>
      </c>
    </row>
    <row r="68" spans="1:19" ht="57.6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s="11" t="s">
        <v>8316</v>
      </c>
      <c r="S68" s="14">
        <v>42089.901574074072</v>
      </c>
    </row>
    <row r="69" spans="1:19" ht="43.2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s="11" t="s">
        <v>8316</v>
      </c>
      <c r="S69" s="14">
        <v>42297.691006944442</v>
      </c>
    </row>
    <row r="70" spans="1:19" ht="57.6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s="11" t="s">
        <v>8316</v>
      </c>
      <c r="S70" s="14">
        <v>41833.089756944442</v>
      </c>
    </row>
    <row r="71" spans="1:19" ht="43.2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t="e">
        <v>#DIV/0!</v>
      </c>
      <c r="Q71" s="11" t="s">
        <v>8315</v>
      </c>
      <c r="R71" s="11" t="s">
        <v>8316</v>
      </c>
      <c r="S71" s="14">
        <v>42325.920717592591</v>
      </c>
    </row>
    <row r="72" spans="1:19" ht="57.6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s="11" t="s">
        <v>8316</v>
      </c>
      <c r="S72" s="14">
        <v>41858.214629629627</v>
      </c>
    </row>
    <row r="73" spans="1:19" ht="43.2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t="e">
        <v>#DIV/0!</v>
      </c>
      <c r="Q73" s="11" t="s">
        <v>8315</v>
      </c>
      <c r="R73" s="11" t="s">
        <v>8316</v>
      </c>
      <c r="S73" s="14">
        <v>41793.710231481484</v>
      </c>
    </row>
    <row r="74" spans="1:19" ht="57.6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t="e">
        <v>#DIV/0!</v>
      </c>
      <c r="Q74" s="11" t="s">
        <v>8315</v>
      </c>
      <c r="R74" s="11" t="s">
        <v>8316</v>
      </c>
      <c r="S74" s="14">
        <v>41793.814259259263</v>
      </c>
    </row>
    <row r="75" spans="1:19" ht="43.2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s="11" t="s">
        <v>8316</v>
      </c>
      <c r="S75" s="14">
        <v>41831.697939814818</v>
      </c>
    </row>
    <row r="76" spans="1:19" ht="28.8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s="11" t="s">
        <v>8316</v>
      </c>
      <c r="S76" s="14">
        <v>42621.389340277776</v>
      </c>
    </row>
    <row r="77" spans="1:19" ht="57.6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s="11" t="s">
        <v>8316</v>
      </c>
      <c r="S77" s="14">
        <v>41780.785729166666</v>
      </c>
    </row>
    <row r="78" spans="1:19" ht="57.6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s="11" t="s">
        <v>8316</v>
      </c>
      <c r="S78" s="14">
        <v>41766.072500000002</v>
      </c>
    </row>
    <row r="79" spans="1:19" ht="57.6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s="11" t="s">
        <v>8316</v>
      </c>
      <c r="S79" s="14">
        <v>41766.617291666669</v>
      </c>
    </row>
    <row r="80" spans="1:19" ht="57.6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s="11" t="s">
        <v>8316</v>
      </c>
      <c r="S80" s="14">
        <v>42248.627013888887</v>
      </c>
    </row>
    <row r="81" spans="1:19" ht="43.2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s="11" t="s">
        <v>8316</v>
      </c>
      <c r="S81" s="14">
        <v>41885.221550925926</v>
      </c>
    </row>
    <row r="82" spans="1:19" ht="43.2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s="11" t="s">
        <v>8316</v>
      </c>
      <c r="S82" s="14">
        <v>42159.224432870367</v>
      </c>
    </row>
    <row r="83" spans="1:19" ht="57.6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s="11" t="s">
        <v>8316</v>
      </c>
      <c r="S83" s="14">
        <v>42265.817002314812</v>
      </c>
    </row>
    <row r="84" spans="1:19" ht="28.8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s="11" t="s">
        <v>8316</v>
      </c>
      <c r="S84" s="14">
        <v>41975.124340277776</v>
      </c>
    </row>
    <row r="85" spans="1:19" ht="43.2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s="11" t="s">
        <v>8316</v>
      </c>
      <c r="S85" s="14">
        <v>42065.190694444449</v>
      </c>
    </row>
    <row r="86" spans="1:19" ht="43.2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s="11" t="s">
        <v>8316</v>
      </c>
      <c r="S86" s="14">
        <v>41848.84002314815</v>
      </c>
    </row>
    <row r="87" spans="1:19" ht="28.8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s="11" t="s">
        <v>8316</v>
      </c>
      <c r="S87" s="14">
        <v>42103.884930555556</v>
      </c>
    </row>
    <row r="88" spans="1:19" ht="72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s="11" t="s">
        <v>8316</v>
      </c>
      <c r="S88" s="14">
        <v>42059.970729166671</v>
      </c>
    </row>
    <row r="89" spans="1:19" ht="57.6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s="11" t="s">
        <v>8316</v>
      </c>
      <c r="S89" s="14">
        <v>42041.743090277778</v>
      </c>
    </row>
    <row r="90" spans="1:19" ht="57.6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s="11" t="s">
        <v>8316</v>
      </c>
      <c r="S90" s="14">
        <v>41829.73715277778</v>
      </c>
    </row>
    <row r="91" spans="1:19" ht="57.6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s="11" t="s">
        <v>8316</v>
      </c>
      <c r="S91" s="14">
        <v>41789.893599537041</v>
      </c>
    </row>
    <row r="92" spans="1:19" ht="57.6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s="11" t="s">
        <v>8316</v>
      </c>
      <c r="S92" s="14">
        <v>41833.660995370366</v>
      </c>
    </row>
    <row r="93" spans="1:19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s="11" t="s">
        <v>8316</v>
      </c>
      <c r="S93" s="14">
        <v>41914.590011574073</v>
      </c>
    </row>
    <row r="94" spans="1:19" ht="28.8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s="11" t="s">
        <v>8316</v>
      </c>
      <c r="S94" s="14">
        <v>42611.261064814811</v>
      </c>
    </row>
    <row r="95" spans="1:19" ht="57.6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t="e">
        <v>#DIV/0!</v>
      </c>
      <c r="Q95" s="11" t="s">
        <v>8315</v>
      </c>
      <c r="R95" s="11" t="s">
        <v>8316</v>
      </c>
      <c r="S95" s="14">
        <v>42253.633159722223</v>
      </c>
    </row>
    <row r="96" spans="1:19" ht="57.6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s="11" t="s">
        <v>8316</v>
      </c>
      <c r="S96" s="14">
        <v>42295.891828703709</v>
      </c>
    </row>
    <row r="97" spans="1:19" ht="28.8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s="11" t="s">
        <v>8316</v>
      </c>
      <c r="S97" s="14">
        <v>42402.947002314817</v>
      </c>
    </row>
    <row r="98" spans="1:19" ht="43.2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s="11" t="s">
        <v>8316</v>
      </c>
      <c r="S98" s="14">
        <v>42509.814108796301</v>
      </c>
    </row>
    <row r="99" spans="1:19" ht="43.2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s="11" t="s">
        <v>8316</v>
      </c>
      <c r="S99" s="14">
        <v>41977.004976851851</v>
      </c>
    </row>
    <row r="100" spans="1:19" ht="57.6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s="11" t="s">
        <v>8316</v>
      </c>
      <c r="S100" s="14">
        <v>42171.758611111116</v>
      </c>
    </row>
    <row r="101" spans="1:19" ht="28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s="11" t="s">
        <v>8316</v>
      </c>
      <c r="S101" s="14">
        <v>42056.1324537037</v>
      </c>
    </row>
    <row r="102" spans="1:19" ht="57.6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t="e">
        <v>#DIV/0!</v>
      </c>
      <c r="Q102" s="11" t="s">
        <v>8315</v>
      </c>
      <c r="R102" s="11" t="s">
        <v>8316</v>
      </c>
      <c r="S102" s="14">
        <v>41867.652280092596</v>
      </c>
    </row>
    <row r="103" spans="1:19" ht="57.6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s="11" t="s">
        <v>8316</v>
      </c>
      <c r="S103" s="14">
        <v>41779.657870370371</v>
      </c>
    </row>
    <row r="104" spans="1:19" ht="57.6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s="11" t="s">
        <v>8316</v>
      </c>
      <c r="S104" s="14">
        <v>42679.958472222221</v>
      </c>
    </row>
    <row r="105" spans="1:19" ht="57.6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s="11" t="s">
        <v>8316</v>
      </c>
      <c r="S105" s="14">
        <v>42032.250208333338</v>
      </c>
    </row>
    <row r="106" spans="1:19" ht="57.6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s="11" t="s">
        <v>8316</v>
      </c>
      <c r="S106" s="14">
        <v>41793.191875000004</v>
      </c>
    </row>
    <row r="107" spans="1:19" ht="43.2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s="11" t="s">
        <v>8316</v>
      </c>
      <c r="S107" s="14">
        <v>41843.775011574071</v>
      </c>
    </row>
    <row r="108" spans="1:19" ht="43.2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s="11" t="s">
        <v>8316</v>
      </c>
      <c r="S108" s="14">
        <v>42136.092488425929</v>
      </c>
    </row>
    <row r="109" spans="1:19" ht="57.6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s="11" t="s">
        <v>8316</v>
      </c>
      <c r="S109" s="14">
        <v>42317.826377314821</v>
      </c>
    </row>
    <row r="110" spans="1:19" ht="57.6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t="e">
        <v>#DIV/0!</v>
      </c>
      <c r="Q110" s="11" t="s">
        <v>8315</v>
      </c>
      <c r="R110" s="11" t="s">
        <v>8316</v>
      </c>
      <c r="S110" s="14">
        <v>42186.01116898148</v>
      </c>
    </row>
    <row r="111" spans="1:19" ht="28.8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s="11" t="s">
        <v>8316</v>
      </c>
      <c r="S111" s="14">
        <v>42095.229166666672</v>
      </c>
    </row>
    <row r="112" spans="1:19" ht="43.2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s="11" t="s">
        <v>8316</v>
      </c>
      <c r="S112" s="14">
        <v>41906.819513888891</v>
      </c>
    </row>
    <row r="113" spans="1:19" ht="57.6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s="11" t="s">
        <v>8316</v>
      </c>
      <c r="S113" s="14">
        <v>41834.135370370372</v>
      </c>
    </row>
    <row r="114" spans="1:19" ht="57.6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s="11" t="s">
        <v>8316</v>
      </c>
      <c r="S114" s="14">
        <v>41863.359282407408</v>
      </c>
    </row>
    <row r="115" spans="1:19" ht="43.2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s="11" t="s">
        <v>8316</v>
      </c>
      <c r="S115" s="14">
        <v>42224.756909722222</v>
      </c>
    </row>
    <row r="116" spans="1:19" ht="43.2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s="11" t="s">
        <v>8316</v>
      </c>
      <c r="S116" s="14">
        <v>41939.8122337963</v>
      </c>
    </row>
    <row r="117" spans="1:19" ht="43.2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s="11" t="s">
        <v>8316</v>
      </c>
      <c r="S117" s="14">
        <v>42059.270023148143</v>
      </c>
    </row>
    <row r="118" spans="1:19" ht="43.2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s="11" t="s">
        <v>8316</v>
      </c>
      <c r="S118" s="14">
        <v>42308.211215277777</v>
      </c>
    </row>
    <row r="119" spans="1:19" ht="57.6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s="11" t="s">
        <v>8316</v>
      </c>
      <c r="S119" s="14">
        <v>42020.768634259264</v>
      </c>
    </row>
    <row r="120" spans="1:19" ht="57.6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s="11" t="s">
        <v>8316</v>
      </c>
      <c r="S120" s="14">
        <v>41786.959745370368</v>
      </c>
    </row>
    <row r="121" spans="1:19" ht="43.2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s="11" t="s">
        <v>8316</v>
      </c>
      <c r="S121" s="14">
        <v>41820.870821759258</v>
      </c>
    </row>
    <row r="122" spans="1:19" ht="57.6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s="11" t="s">
        <v>8316</v>
      </c>
      <c r="S122" s="14">
        <v>42265.683182870373</v>
      </c>
    </row>
    <row r="123" spans="1:19" ht="57.6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s="11" t="s">
        <v>8316</v>
      </c>
      <c r="S123" s="14">
        <v>42601.827141203699</v>
      </c>
    </row>
    <row r="124" spans="1:19" ht="57.6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t="e">
        <v>#DIV/0!</v>
      </c>
      <c r="Q124" s="11" t="s">
        <v>8315</v>
      </c>
      <c r="R124" s="11" t="s">
        <v>8316</v>
      </c>
      <c r="S124" s="14">
        <v>42228.151701388888</v>
      </c>
    </row>
    <row r="125" spans="1:19" ht="57.6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s="11" t="s">
        <v>8316</v>
      </c>
      <c r="S125" s="14">
        <v>42415.168564814812</v>
      </c>
    </row>
    <row r="126" spans="1:19" ht="57.6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s="11" t="s">
        <v>8316</v>
      </c>
      <c r="S126" s="14">
        <v>42538.968310185184</v>
      </c>
    </row>
    <row r="127" spans="1:19" ht="43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s="11" t="s">
        <v>8316</v>
      </c>
      <c r="S127" s="14">
        <v>42233.671747685185</v>
      </c>
    </row>
    <row r="128" spans="1:19" ht="57.6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t="e">
        <v>#DIV/0!</v>
      </c>
      <c r="Q128" s="11" t="s">
        <v>8315</v>
      </c>
      <c r="R128" s="11" t="s">
        <v>8316</v>
      </c>
      <c r="S128" s="14">
        <v>42675.262962962966</v>
      </c>
    </row>
    <row r="129" spans="1:19" ht="43.2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s="11" t="s">
        <v>8316</v>
      </c>
      <c r="S129" s="14">
        <v>42534.631481481483</v>
      </c>
    </row>
    <row r="130" spans="1:19" ht="57.6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s="11" t="s">
        <v>8316</v>
      </c>
      <c r="S130" s="14">
        <v>42151.905717592599</v>
      </c>
    </row>
    <row r="131" spans="1:19" ht="57.6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s="11" t="s">
        <v>8316</v>
      </c>
      <c r="S131" s="14">
        <v>41961.492488425924</v>
      </c>
    </row>
    <row r="132" spans="1:19" ht="7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s="11" t="s">
        <v>8316</v>
      </c>
      <c r="S132" s="14">
        <v>41940.587233796294</v>
      </c>
    </row>
    <row r="133" spans="1:19" ht="43.2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t="e">
        <v>#DIV/0!</v>
      </c>
      <c r="Q133" s="11" t="s">
        <v>8315</v>
      </c>
      <c r="R133" s="11" t="s">
        <v>8316</v>
      </c>
      <c r="S133" s="14">
        <v>42111.904097222221</v>
      </c>
    </row>
    <row r="134" spans="1:19" ht="43.2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s="11" t="s">
        <v>8316</v>
      </c>
      <c r="S134" s="14">
        <v>42279.778564814813</v>
      </c>
    </row>
    <row r="135" spans="1:19" ht="57.6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t="e">
        <v>#DIV/0!</v>
      </c>
      <c r="Q135" s="11" t="s">
        <v>8315</v>
      </c>
      <c r="R135" s="11" t="s">
        <v>8316</v>
      </c>
      <c r="S135" s="14">
        <v>42213.662905092591</v>
      </c>
    </row>
    <row r="136" spans="1:19" ht="57.6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s="11" t="s">
        <v>8316</v>
      </c>
      <c r="S136" s="14">
        <v>42109.801712962959</v>
      </c>
    </row>
    <row r="137" spans="1:19" ht="28.8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s="11" t="s">
        <v>8316</v>
      </c>
      <c r="S137" s="14">
        <v>42031.833587962959</v>
      </c>
    </row>
    <row r="138" spans="1:19" ht="57.6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s="11" t="s">
        <v>8316</v>
      </c>
      <c r="S138" s="14">
        <v>42615.142870370371</v>
      </c>
    </row>
    <row r="139" spans="1:19" ht="57.6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s="11" t="s">
        <v>8316</v>
      </c>
      <c r="S139" s="14">
        <v>42439.702314814815</v>
      </c>
    </row>
    <row r="140" spans="1:19" ht="57.6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s="11" t="s">
        <v>8316</v>
      </c>
      <c r="S140" s="14">
        <v>42243.790393518517</v>
      </c>
    </row>
    <row r="141" spans="1:19" ht="43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t="e">
        <v>#DIV/0!</v>
      </c>
      <c r="Q141" s="11" t="s">
        <v>8315</v>
      </c>
      <c r="R141" s="11" t="s">
        <v>8316</v>
      </c>
      <c r="S141" s="14">
        <v>42550.048449074078</v>
      </c>
    </row>
    <row r="142" spans="1:19" ht="57.6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s="11" t="s">
        <v>8316</v>
      </c>
      <c r="S142" s="14">
        <v>42306.848854166667</v>
      </c>
    </row>
    <row r="143" spans="1:19" ht="57.6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t="e">
        <v>#DIV/0!</v>
      </c>
      <c r="Q143" s="11" t="s">
        <v>8315</v>
      </c>
      <c r="R143" s="11" t="s">
        <v>8316</v>
      </c>
      <c r="S143" s="14">
        <v>42457.932025462964</v>
      </c>
    </row>
    <row r="144" spans="1:19" ht="43.2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s="11" t="s">
        <v>8316</v>
      </c>
      <c r="S144" s="14">
        <v>42513.976319444439</v>
      </c>
    </row>
    <row r="145" spans="1:19" ht="57.6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s="11" t="s">
        <v>8316</v>
      </c>
      <c r="S145" s="14">
        <v>41816.950370370374</v>
      </c>
    </row>
    <row r="146" spans="1:19" ht="57.6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s="11" t="s">
        <v>8316</v>
      </c>
      <c r="S146" s="14">
        <v>41880.788842592592</v>
      </c>
    </row>
    <row r="147" spans="1:19" ht="57.6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s="11" t="s">
        <v>8316</v>
      </c>
      <c r="S147" s="14">
        <v>42342.845555555556</v>
      </c>
    </row>
    <row r="148" spans="1:19" ht="43.2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s="11" t="s">
        <v>8316</v>
      </c>
      <c r="S148" s="14">
        <v>42053.722060185188</v>
      </c>
    </row>
    <row r="149" spans="1:19" ht="57.6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s="11" t="s">
        <v>8316</v>
      </c>
      <c r="S149" s="14">
        <v>42414.235879629632</v>
      </c>
    </row>
    <row r="150" spans="1:19" ht="57.6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s="11" t="s">
        <v>8316</v>
      </c>
      <c r="S150" s="14">
        <v>41801.711550925924</v>
      </c>
    </row>
    <row r="151" spans="1:19" ht="57.6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s="11" t="s">
        <v>8316</v>
      </c>
      <c r="S151" s="14">
        <v>42770.290590277778</v>
      </c>
    </row>
    <row r="152" spans="1:19" ht="43.2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s="11" t="s">
        <v>8316</v>
      </c>
      <c r="S152" s="14">
        <v>42452.815659722226</v>
      </c>
    </row>
    <row r="153" spans="1:19" ht="57.6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s="11" t="s">
        <v>8316</v>
      </c>
      <c r="S153" s="14">
        <v>42601.854699074072</v>
      </c>
    </row>
    <row r="154" spans="1:19" ht="57.6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s="11" t="s">
        <v>8316</v>
      </c>
      <c r="S154" s="14">
        <v>42447.863553240735</v>
      </c>
    </row>
    <row r="155" spans="1:19" ht="57.6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s="11" t="s">
        <v>8316</v>
      </c>
      <c r="S155" s="14">
        <v>41811.536180555559</v>
      </c>
    </row>
    <row r="156" spans="1:19" ht="43.2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s="11" t="s">
        <v>8316</v>
      </c>
      <c r="S156" s="14">
        <v>41981.067523148144</v>
      </c>
    </row>
    <row r="157" spans="1:19" ht="57.6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s="11" t="s">
        <v>8316</v>
      </c>
      <c r="S157" s="14">
        <v>42469.68414351852</v>
      </c>
    </row>
    <row r="158" spans="1:19" ht="57.6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t="e">
        <v>#DIV/0!</v>
      </c>
      <c r="Q158" s="11" t="s">
        <v>8315</v>
      </c>
      <c r="R158" s="11" t="s">
        <v>8316</v>
      </c>
      <c r="S158" s="14">
        <v>42534.866875</v>
      </c>
    </row>
    <row r="159" spans="1:19" ht="57.6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s="11" t="s">
        <v>8316</v>
      </c>
      <c r="S159" s="14">
        <v>41830.858344907407</v>
      </c>
    </row>
    <row r="160" spans="1:19" ht="57.6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s="11" t="s">
        <v>8316</v>
      </c>
      <c r="S160" s="14">
        <v>42543.788564814815</v>
      </c>
    </row>
    <row r="161" spans="1:19" ht="57.6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s="11" t="s">
        <v>8316</v>
      </c>
      <c r="S161" s="14">
        <v>41975.642974537041</v>
      </c>
    </row>
    <row r="162" spans="1:19" ht="57.6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s="11" t="s">
        <v>8316</v>
      </c>
      <c r="S162" s="14">
        <v>41795.598923611113</v>
      </c>
    </row>
    <row r="163" spans="1:19" ht="43.2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s="11" t="s">
        <v>8316</v>
      </c>
      <c r="S163" s="14">
        <v>42508.179965277777</v>
      </c>
    </row>
    <row r="164" spans="1:19" ht="57.6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s="11" t="s">
        <v>8316</v>
      </c>
      <c r="S164" s="14">
        <v>41747.86986111111</v>
      </c>
    </row>
    <row r="165" spans="1:19" ht="57.6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s="11" t="s">
        <v>8316</v>
      </c>
      <c r="S165" s="14">
        <v>42399.707407407404</v>
      </c>
    </row>
    <row r="166" spans="1:19" ht="28.8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s="11" t="s">
        <v>8316</v>
      </c>
      <c r="S166" s="14">
        <v>42230.08116898148</v>
      </c>
    </row>
    <row r="167" spans="1:19" ht="57.6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t="e">
        <v>#DIV/0!</v>
      </c>
      <c r="Q167" s="11" t="s">
        <v>8315</v>
      </c>
      <c r="R167" s="11" t="s">
        <v>8316</v>
      </c>
      <c r="S167" s="14">
        <v>42286.749780092592</v>
      </c>
    </row>
    <row r="168" spans="1:19" ht="28.8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s="11" t="s">
        <v>8316</v>
      </c>
      <c r="S168" s="14">
        <v>42125.644467592589</v>
      </c>
    </row>
    <row r="169" spans="1:19" ht="43.2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s="11" t="s">
        <v>8316</v>
      </c>
      <c r="S169" s="14">
        <v>42289.94049768518</v>
      </c>
    </row>
    <row r="170" spans="1:19" ht="43.2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s="11" t="s">
        <v>8316</v>
      </c>
      <c r="S170" s="14">
        <v>42107.864722222221</v>
      </c>
    </row>
    <row r="171" spans="1:19" ht="43.2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s="11" t="s">
        <v>8316</v>
      </c>
      <c r="S171" s="14">
        <v>41809.389930555553</v>
      </c>
    </row>
    <row r="172" spans="1:19" ht="43.2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s="11" t="s">
        <v>8316</v>
      </c>
      <c r="S172" s="14">
        <v>41950.26694444444</v>
      </c>
    </row>
    <row r="173" spans="1:19" ht="43.2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s="11" t="s">
        <v>8316</v>
      </c>
      <c r="S173" s="14">
        <v>42061.963263888887</v>
      </c>
    </row>
    <row r="174" spans="1:19" ht="43.2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s="11" t="s">
        <v>8316</v>
      </c>
      <c r="S174" s="14">
        <v>41842.828680555554</v>
      </c>
    </row>
    <row r="175" spans="1:19" ht="28.8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s="11" t="s">
        <v>8316</v>
      </c>
      <c r="S175" s="14">
        <v>42437.64534722222</v>
      </c>
    </row>
    <row r="176" spans="1:19" ht="57.6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s="11" t="s">
        <v>8316</v>
      </c>
      <c r="S176" s="14">
        <v>41879.043530092589</v>
      </c>
    </row>
    <row r="177" spans="1:19" ht="43.2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s="11" t="s">
        <v>8316</v>
      </c>
      <c r="S177" s="14">
        <v>42020.587349537032</v>
      </c>
    </row>
    <row r="178" spans="1:19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s="11" t="s">
        <v>8316</v>
      </c>
      <c r="S178" s="14">
        <v>41890.16269675926</v>
      </c>
    </row>
    <row r="179" spans="1:19" ht="43.2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s="11" t="s">
        <v>8316</v>
      </c>
      <c r="S179" s="14">
        <v>41872.807696759257</v>
      </c>
    </row>
    <row r="180" spans="1:19" ht="57.6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s="11" t="s">
        <v>8316</v>
      </c>
      <c r="S180" s="14">
        <v>42391.772997685184</v>
      </c>
    </row>
    <row r="181" spans="1:19" ht="43.2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s="11" t="s">
        <v>8316</v>
      </c>
      <c r="S181" s="14">
        <v>41848.772928240738</v>
      </c>
    </row>
    <row r="182" spans="1:19" ht="43.2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s="11" t="s">
        <v>8316</v>
      </c>
      <c r="S182" s="14">
        <v>41921.770439814813</v>
      </c>
    </row>
    <row r="183" spans="1:19" ht="57.6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s="11" t="s">
        <v>8316</v>
      </c>
      <c r="S183" s="14">
        <v>42021.301192129627</v>
      </c>
    </row>
    <row r="184" spans="1:19" ht="57.6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t="e">
        <v>#DIV/0!</v>
      </c>
      <c r="Q184" s="11" t="s">
        <v>8315</v>
      </c>
      <c r="R184" s="11" t="s">
        <v>8316</v>
      </c>
      <c r="S184" s="14">
        <v>42419.246168981481</v>
      </c>
    </row>
    <row r="185" spans="1:19" ht="57.6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s="11" t="s">
        <v>8316</v>
      </c>
      <c r="S185" s="14">
        <v>42174.780821759254</v>
      </c>
    </row>
    <row r="186" spans="1:19" ht="57.6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s="11" t="s">
        <v>8316</v>
      </c>
      <c r="S186" s="14">
        <v>41856.672152777777</v>
      </c>
    </row>
    <row r="187" spans="1:19" ht="57.6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s="11" t="s">
        <v>8316</v>
      </c>
      <c r="S187" s="14">
        <v>42417.675879629634</v>
      </c>
    </row>
    <row r="188" spans="1:19" ht="43.2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s="11" t="s">
        <v>8316</v>
      </c>
      <c r="S188" s="14">
        <v>42057.190960648149</v>
      </c>
    </row>
    <row r="189" spans="1:19" ht="43.2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s="11" t="s">
        <v>8316</v>
      </c>
      <c r="S189" s="14">
        <v>41878.911550925928</v>
      </c>
    </row>
    <row r="190" spans="1:19" ht="43.2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s="11" t="s">
        <v>8316</v>
      </c>
      <c r="S190" s="14">
        <v>41990.584108796291</v>
      </c>
    </row>
    <row r="191" spans="1:19" ht="43.2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t="e">
        <v>#DIV/0!</v>
      </c>
      <c r="Q191" s="11" t="s">
        <v>8315</v>
      </c>
      <c r="R191" s="11" t="s">
        <v>8316</v>
      </c>
      <c r="S191" s="14">
        <v>42408.999571759254</v>
      </c>
    </row>
    <row r="192" spans="1:19" ht="57.6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s="11" t="s">
        <v>8316</v>
      </c>
      <c r="S192" s="14">
        <v>42217.670104166667</v>
      </c>
    </row>
    <row r="193" spans="1:19" ht="43.2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t="e">
        <v>#DIV/0!</v>
      </c>
      <c r="Q193" s="11" t="s">
        <v>8315</v>
      </c>
      <c r="R193" s="11" t="s">
        <v>8316</v>
      </c>
      <c r="S193" s="14">
        <v>42282.655543981484</v>
      </c>
    </row>
    <row r="194" spans="1:19" ht="57.6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s="11" t="s">
        <v>8316</v>
      </c>
      <c r="S194" s="14">
        <v>42768.97084490741</v>
      </c>
    </row>
    <row r="195" spans="1:19" ht="43.2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s="11" t="s">
        <v>8316</v>
      </c>
      <c r="S195" s="14">
        <v>41765.938657407409</v>
      </c>
    </row>
    <row r="196" spans="1:19" ht="43.2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t="e">
        <v>#DIV/0!</v>
      </c>
      <c r="Q196" s="11" t="s">
        <v>8315</v>
      </c>
      <c r="R196" s="11" t="s">
        <v>8316</v>
      </c>
      <c r="S196" s="14">
        <v>42322.025115740747</v>
      </c>
    </row>
    <row r="197" spans="1:19" ht="57.6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s="11" t="s">
        <v>8316</v>
      </c>
      <c r="S197" s="14">
        <v>42374.655081018514</v>
      </c>
    </row>
    <row r="198" spans="1:19" ht="57.6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t="e">
        <v>#DIV/0!</v>
      </c>
      <c r="Q198" s="11" t="s">
        <v>8315</v>
      </c>
      <c r="R198" s="11" t="s">
        <v>8316</v>
      </c>
      <c r="S198" s="14">
        <v>41941.585231481484</v>
      </c>
    </row>
    <row r="199" spans="1:19" ht="57.6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s="11" t="s">
        <v>8316</v>
      </c>
      <c r="S199" s="14">
        <v>42293.809212962966</v>
      </c>
    </row>
    <row r="200" spans="1:19" ht="57.6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s="11" t="s">
        <v>8316</v>
      </c>
      <c r="S200" s="14">
        <v>42067.947337962964</v>
      </c>
    </row>
    <row r="201" spans="1:19" ht="28.8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s="11" t="s">
        <v>8316</v>
      </c>
      <c r="S201" s="14">
        <v>41903.882951388885</v>
      </c>
    </row>
    <row r="202" spans="1:19" ht="57.6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s="11" t="s">
        <v>8316</v>
      </c>
      <c r="S202" s="14">
        <v>41804.937083333331</v>
      </c>
    </row>
    <row r="203" spans="1:19" ht="57.6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s="11" t="s">
        <v>8316</v>
      </c>
      <c r="S203" s="14">
        <v>42497.070775462969</v>
      </c>
    </row>
    <row r="204" spans="1:19" ht="43.2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s="11" t="s">
        <v>8316</v>
      </c>
      <c r="S204" s="14">
        <v>41869.798726851855</v>
      </c>
    </row>
    <row r="205" spans="1:19" ht="43.2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s="11" t="s">
        <v>8316</v>
      </c>
      <c r="S205" s="14">
        <v>42305.670914351853</v>
      </c>
    </row>
    <row r="206" spans="1:19" ht="43.2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s="11" t="s">
        <v>8316</v>
      </c>
      <c r="S206" s="14">
        <v>42144.231527777782</v>
      </c>
    </row>
    <row r="207" spans="1:19" ht="57.6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s="11" t="s">
        <v>8316</v>
      </c>
      <c r="S207" s="14">
        <v>41995.084074074075</v>
      </c>
    </row>
    <row r="208" spans="1:19" ht="57.6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s="11" t="s">
        <v>8316</v>
      </c>
      <c r="S208" s="14">
        <v>42074.219699074078</v>
      </c>
    </row>
    <row r="209" spans="1:19" ht="57.6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s="11" t="s">
        <v>8316</v>
      </c>
      <c r="S209" s="14">
        <v>41904.650578703702</v>
      </c>
    </row>
    <row r="210" spans="1:19" ht="43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s="11" t="s">
        <v>8316</v>
      </c>
      <c r="S210" s="14">
        <v>41991.022488425922</v>
      </c>
    </row>
    <row r="211" spans="1:19" ht="57.6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s="11" t="s">
        <v>8316</v>
      </c>
      <c r="S211" s="14">
        <v>42169.958506944444</v>
      </c>
    </row>
    <row r="212" spans="1:19" ht="57.6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s="11" t="s">
        <v>8316</v>
      </c>
      <c r="S212" s="14">
        <v>41905.636469907404</v>
      </c>
    </row>
    <row r="213" spans="1:19" ht="43.2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t="e">
        <v>#DIV/0!</v>
      </c>
      <c r="Q213" s="11" t="s">
        <v>8315</v>
      </c>
      <c r="R213" s="11" t="s">
        <v>8316</v>
      </c>
      <c r="S213" s="14">
        <v>41761.810150462967</v>
      </c>
    </row>
    <row r="214" spans="1:19" ht="57.6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s="11" t="s">
        <v>8316</v>
      </c>
      <c r="S214" s="14">
        <v>41865.878657407404</v>
      </c>
    </row>
    <row r="215" spans="1:19" ht="57.6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t="e">
        <v>#DIV/0!</v>
      </c>
      <c r="Q215" s="11" t="s">
        <v>8315</v>
      </c>
      <c r="R215" s="11" t="s">
        <v>8316</v>
      </c>
      <c r="S215" s="14">
        <v>42613.841261574074</v>
      </c>
    </row>
    <row r="216" spans="1:19" ht="57.6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s="11" t="s">
        <v>8316</v>
      </c>
      <c r="S216" s="14">
        <v>42534.933321759265</v>
      </c>
    </row>
    <row r="217" spans="1:19" ht="43.2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s="11" t="s">
        <v>8316</v>
      </c>
      <c r="S217" s="14">
        <v>42446.060694444444</v>
      </c>
    </row>
    <row r="218" spans="1:19" ht="43.2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t="e">
        <v>#DIV/0!</v>
      </c>
      <c r="Q218" s="11" t="s">
        <v>8315</v>
      </c>
      <c r="R218" s="11" t="s">
        <v>8316</v>
      </c>
      <c r="S218" s="14">
        <v>42421.141469907408</v>
      </c>
    </row>
    <row r="219" spans="1:19" ht="57.6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s="11" t="s">
        <v>8316</v>
      </c>
      <c r="S219" s="14">
        <v>42523.739212962959</v>
      </c>
    </row>
    <row r="220" spans="1:19" ht="43.2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s="11" t="s">
        <v>8316</v>
      </c>
      <c r="S220" s="14">
        <v>41833.951516203706</v>
      </c>
    </row>
    <row r="221" spans="1:19" ht="57.6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s="11" t="s">
        <v>8316</v>
      </c>
      <c r="S221" s="14">
        <v>42479.039212962962</v>
      </c>
    </row>
    <row r="222" spans="1:19" ht="57.6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s="11" t="s">
        <v>8316</v>
      </c>
      <c r="S222" s="14">
        <v>42235.117476851854</v>
      </c>
    </row>
    <row r="223" spans="1:19" ht="43.2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s="11" t="s">
        <v>8316</v>
      </c>
      <c r="S223" s="14">
        <v>42718.963599537034</v>
      </c>
    </row>
    <row r="224" spans="1:19" ht="43.2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s="11" t="s">
        <v>8316</v>
      </c>
      <c r="S224" s="14">
        <v>42031.666898148149</v>
      </c>
    </row>
    <row r="225" spans="1:19" ht="57.6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s="11" t="s">
        <v>8316</v>
      </c>
      <c r="S225" s="14">
        <v>42078.34520833334</v>
      </c>
    </row>
    <row r="226" spans="1:19" ht="43.2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t="e">
        <v>#DIV/0!</v>
      </c>
      <c r="Q226" s="11" t="s">
        <v>8315</v>
      </c>
      <c r="R226" s="11" t="s">
        <v>8316</v>
      </c>
      <c r="S226" s="14">
        <v>41905.795706018522</v>
      </c>
    </row>
    <row r="227" spans="1:19" ht="57.6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s="11" t="s">
        <v>8316</v>
      </c>
      <c r="S227" s="14">
        <v>42695.7105787037</v>
      </c>
    </row>
    <row r="228" spans="1:19" ht="57.6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s="11" t="s">
        <v>8316</v>
      </c>
      <c r="S228" s="14">
        <v>42510.938900462963</v>
      </c>
    </row>
    <row r="229" spans="1:19" ht="57.6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t="e">
        <v>#DIV/0!</v>
      </c>
      <c r="Q229" s="11" t="s">
        <v>8315</v>
      </c>
      <c r="R229" s="11" t="s">
        <v>8316</v>
      </c>
      <c r="S229" s="14">
        <v>42511.698101851856</v>
      </c>
    </row>
    <row r="230" spans="1:19" ht="43.2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s="11" t="s">
        <v>8316</v>
      </c>
      <c r="S230" s="14">
        <v>42041.581307870365</v>
      </c>
    </row>
    <row r="231" spans="1:19" ht="57.6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s="11" t="s">
        <v>8316</v>
      </c>
      <c r="S231" s="14">
        <v>42307.189270833333</v>
      </c>
    </row>
    <row r="232" spans="1:19" ht="57.6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s="11" t="s">
        <v>8316</v>
      </c>
      <c r="S232" s="14">
        <v>42353.761759259258</v>
      </c>
    </row>
    <row r="233" spans="1:19" ht="57.6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s="11" t="s">
        <v>8316</v>
      </c>
      <c r="S233" s="14">
        <v>42058.603877314818</v>
      </c>
    </row>
    <row r="234" spans="1:19" ht="57.6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s="11" t="s">
        <v>8316</v>
      </c>
      <c r="S234" s="14">
        <v>42304.940960648149</v>
      </c>
    </row>
    <row r="235" spans="1:19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t="e">
        <v>#DIV/0!</v>
      </c>
      <c r="Q235" s="11" t="s">
        <v>8315</v>
      </c>
      <c r="R235" s="11" t="s">
        <v>8316</v>
      </c>
      <c r="S235" s="14">
        <v>42538.742893518516</v>
      </c>
    </row>
    <row r="236" spans="1:19" ht="57.6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s="11" t="s">
        <v>8316</v>
      </c>
      <c r="S236" s="14">
        <v>42122.732499999998</v>
      </c>
    </row>
    <row r="237" spans="1:19" ht="43.2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s="11" t="s">
        <v>8316</v>
      </c>
      <c r="S237" s="14">
        <v>42209.67288194444</v>
      </c>
    </row>
    <row r="238" spans="1:19" ht="57.6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s="11" t="s">
        <v>8316</v>
      </c>
      <c r="S238" s="14">
        <v>41990.506377314814</v>
      </c>
    </row>
    <row r="239" spans="1:19" ht="43.2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s="11" t="s">
        <v>8316</v>
      </c>
      <c r="S239" s="14">
        <v>42039.194988425923</v>
      </c>
    </row>
    <row r="240" spans="1:19" ht="43.2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s="11" t="s">
        <v>8316</v>
      </c>
      <c r="S240" s="14">
        <v>41890.086805555555</v>
      </c>
    </row>
    <row r="241" spans="1:19" ht="43.2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t="e">
        <v>#DIV/0!</v>
      </c>
      <c r="Q241" s="11" t="s">
        <v>8315</v>
      </c>
      <c r="R241" s="11" t="s">
        <v>8316</v>
      </c>
      <c r="S241" s="14">
        <v>42495.722187499996</v>
      </c>
    </row>
    <row r="242" spans="1:19" ht="57.6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s="11" t="s">
        <v>8316</v>
      </c>
      <c r="S242" s="14">
        <v>42570.850381944445</v>
      </c>
    </row>
    <row r="243" spans="1:19" ht="43.2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t="e">
        <v>#DIV/0!</v>
      </c>
      <c r="Q243" s="11" t="s">
        <v>8315</v>
      </c>
      <c r="R243" s="11" t="s">
        <v>8316</v>
      </c>
      <c r="S243" s="14">
        <v>41927.124884259261</v>
      </c>
    </row>
    <row r="244" spans="1:19" ht="57.6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t="e">
        <v>#DIV/0!</v>
      </c>
      <c r="Q244" s="11" t="s">
        <v>8315</v>
      </c>
      <c r="R244" s="11" t="s">
        <v>8316</v>
      </c>
      <c r="S244" s="14">
        <v>42730.903726851851</v>
      </c>
    </row>
    <row r="245" spans="1:19" ht="43.2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s="11" t="s">
        <v>8316</v>
      </c>
      <c r="S245" s="14">
        <v>42475.848067129627</v>
      </c>
    </row>
    <row r="246" spans="1:19" ht="43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s="11" t="s">
        <v>8316</v>
      </c>
      <c r="S246" s="14">
        <v>42188.83293981482</v>
      </c>
    </row>
    <row r="247" spans="1:19" ht="57.6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s="11" t="s">
        <v>8316</v>
      </c>
      <c r="S247" s="14">
        <v>42053.049375000002</v>
      </c>
    </row>
    <row r="248" spans="1:19" ht="57.6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s="11" t="s">
        <v>8316</v>
      </c>
      <c r="S248" s="14">
        <v>41883.916678240741</v>
      </c>
    </row>
    <row r="249" spans="1:19" ht="57.6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s="11" t="s">
        <v>8316</v>
      </c>
      <c r="S249" s="14">
        <v>42767.031678240746</v>
      </c>
    </row>
    <row r="250" spans="1:19" ht="43.2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s="11" t="s">
        <v>8316</v>
      </c>
      <c r="S250" s="14">
        <v>42029.135879629626</v>
      </c>
    </row>
    <row r="251" spans="1:19" ht="57.6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s="11" t="s">
        <v>8316</v>
      </c>
      <c r="S251" s="14">
        <v>42358.573182870372</v>
      </c>
    </row>
  </sheetData>
  <conditionalFormatting sqref="F1:F251">
    <cfRule type="cellIs" dxfId="8" priority="3" operator="equal">
      <formula>"successful"</formula>
    </cfRule>
    <cfRule type="cellIs" dxfId="7" priority="4" operator="equal">
      <formula>"live"</formula>
    </cfRule>
  </conditionalFormatting>
  <conditionalFormatting sqref="O1:P1 O2:O251 R1:S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26BF2-382B-4AA6-87CA-BEF4A8438213}">
  <dimension ref="A1:C14"/>
  <sheetViews>
    <sheetView workbookViewId="0">
      <selection activeCell="F9" sqref="F9"/>
    </sheetView>
  </sheetViews>
  <sheetFormatPr defaultRowHeight="14.4" x14ac:dyDescent="0.3"/>
  <cols>
    <col min="1" max="1" width="25.88671875" bestFit="1" customWidth="1"/>
    <col min="2" max="2" width="14.33203125" customWidth="1"/>
    <col min="3" max="3" width="15.109375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8">
        <f>AVERAGE('Successful US Kickstarters'!D:D)</f>
        <v>5048.8786407766993</v>
      </c>
      <c r="C2" s="8">
        <f>AVERAGE('Failed US Kickstarters'!D2:D251)</f>
        <v>10554.212</v>
      </c>
    </row>
    <row r="3" spans="1:3" x14ac:dyDescent="0.3">
      <c r="A3" t="s">
        <v>8384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3">
      <c r="A4" t="s">
        <v>8387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3">
      <c r="A5" t="s">
        <v>8388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3">
      <c r="A6" t="s">
        <v>8389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3">
      <c r="A7" t="s">
        <v>8390</v>
      </c>
      <c r="B7" s="8">
        <f>B5-B6</f>
        <v>3500</v>
      </c>
      <c r="C7" s="8">
        <f>C5-C6</f>
        <v>8000</v>
      </c>
    </row>
    <row r="8" spans="1:3" x14ac:dyDescent="0.3">
      <c r="B8" s="8"/>
      <c r="C8" s="8"/>
    </row>
    <row r="9" spans="1:3" x14ac:dyDescent="0.3">
      <c r="A9" t="s">
        <v>8385</v>
      </c>
      <c r="B9" s="8">
        <f>AVERAGE('Successful US Kickstarters'!E:E)</f>
        <v>5601.5458009708727</v>
      </c>
      <c r="C9" s="8">
        <f>AVERAGE('Failed US Kickstarters'!E:E)</f>
        <v>558.65484000000004</v>
      </c>
    </row>
    <row r="10" spans="1:3" x14ac:dyDescent="0.3">
      <c r="A10" t="s">
        <v>8386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3">
      <c r="A11" t="s">
        <v>8391</v>
      </c>
      <c r="B11" s="8">
        <f>_xlfn.STDEV.P('Successful US Kickstarters'!E:E)</f>
        <v>8334.5731699164608</v>
      </c>
      <c r="C11" s="8">
        <f>_xlfn.STDEV.P('Failed US Kickstarters'!E:E)</f>
        <v>1330.5230280400915</v>
      </c>
    </row>
    <row r="12" spans="1:3" x14ac:dyDescent="0.3">
      <c r="A12" t="s">
        <v>8392</v>
      </c>
      <c r="B12" s="8">
        <f>_xlfn.QUARTILE.EXC('Successful US Kickstarters'!E:E,3)</f>
        <v>5699</v>
      </c>
      <c r="C12" s="8">
        <f>_xlfn.QUARTILE.EXC('Failed US Kickstarters'!E:E,3)</f>
        <v>501</v>
      </c>
    </row>
    <row r="13" spans="1:3" x14ac:dyDescent="0.3">
      <c r="A13" t="s">
        <v>8393</v>
      </c>
      <c r="B13" s="8">
        <f>_xlfn.QUARTILE.EXC('Successful US Kickstarters'!E:E,1)</f>
        <v>1716.5074999999999</v>
      </c>
      <c r="C13" s="8">
        <f>_xlfn.QUARTILE.EXC('Failed US Kickstarters'!E:E,1)</f>
        <v>9.25</v>
      </c>
    </row>
    <row r="14" spans="1:3" x14ac:dyDescent="0.3">
      <c r="A14" t="s">
        <v>8394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B8AA-12F1-4CA1-A161-A675C225A76C}">
  <dimension ref="A1"/>
  <sheetViews>
    <sheetView topLeftCell="A4"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E4C26-005C-4BB7-9439-A3CC04DC77C2}">
  <dimension ref="A1:S413"/>
  <sheetViews>
    <sheetView workbookViewId="0">
      <selection activeCell="F1" sqref="F1:F1048576"/>
    </sheetView>
  </sheetViews>
  <sheetFormatPr defaultRowHeight="14.4" x14ac:dyDescent="0.3"/>
  <cols>
    <col min="1" max="1" width="5" bestFit="1" customWidth="1"/>
    <col min="2" max="2" width="38" customWidth="1"/>
    <col min="3" max="3" width="62.109375" customWidth="1"/>
    <col min="4" max="4" width="12.5546875" bestFit="1" customWidth="1"/>
    <col min="5" max="5" width="11.4414062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</row>
    <row r="2" spans="1:19" ht="28.8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s="11" t="s">
        <v>8316</v>
      </c>
      <c r="S2" s="14">
        <v>42646.092812499999</v>
      </c>
    </row>
    <row r="3" spans="1:19" ht="28.8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s="11" t="s">
        <v>8316</v>
      </c>
      <c r="S3" s="14">
        <v>42430.040798611109</v>
      </c>
    </row>
    <row r="4" spans="1:19" ht="28.8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s="11" t="s">
        <v>8316</v>
      </c>
      <c r="S4" s="14">
        <v>42238.13282407407</v>
      </c>
    </row>
    <row r="5" spans="1:19" ht="28.8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s="11" t="s">
        <v>8316</v>
      </c>
      <c r="S5" s="14">
        <v>41850.400937500002</v>
      </c>
    </row>
    <row r="6" spans="1:19" ht="28.8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s="11" t="s">
        <v>8316</v>
      </c>
      <c r="S6" s="14">
        <v>42753.205625000002</v>
      </c>
    </row>
    <row r="7" spans="1:19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s="11" t="s">
        <v>8316</v>
      </c>
      <c r="S7" s="14">
        <v>42155.920219907406</v>
      </c>
    </row>
    <row r="8" spans="1:19" ht="28.8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s="11" t="s">
        <v>8316</v>
      </c>
      <c r="S8" s="14">
        <v>42157.591064814813</v>
      </c>
    </row>
    <row r="9" spans="1:19" ht="28.8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s="11" t="s">
        <v>8316</v>
      </c>
      <c r="S9" s="14">
        <v>42676.065150462964</v>
      </c>
    </row>
    <row r="10" spans="1:19" ht="28.8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s="11" t="s">
        <v>8316</v>
      </c>
      <c r="S10" s="14">
        <v>42473.007037037038</v>
      </c>
    </row>
    <row r="11" spans="1:19" ht="28.8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s="11" t="s">
        <v>8316</v>
      </c>
      <c r="S11" s="14">
        <v>42282.768414351856</v>
      </c>
    </row>
    <row r="12" spans="1:19" ht="28.8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s="11" t="s">
        <v>8316</v>
      </c>
      <c r="S12" s="14">
        <v>42473.794710648144</v>
      </c>
    </row>
    <row r="13" spans="1:19" ht="28.8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s="11" t="s">
        <v>8316</v>
      </c>
      <c r="S13" s="14">
        <v>42712.23474537037</v>
      </c>
    </row>
    <row r="14" spans="1:19" ht="28.8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s="11" t="s">
        <v>8316</v>
      </c>
      <c r="S14" s="14">
        <v>42561.154664351852</v>
      </c>
    </row>
    <row r="15" spans="1:19" ht="28.8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s="11" t="s">
        <v>8316</v>
      </c>
      <c r="S15" s="14">
        <v>42709.134780092587</v>
      </c>
    </row>
    <row r="16" spans="1:19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s="11" t="s">
        <v>8316</v>
      </c>
      <c r="S16" s="14">
        <v>42086.614942129629</v>
      </c>
    </row>
    <row r="17" spans="1:19" ht="28.8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s="11" t="s">
        <v>8316</v>
      </c>
      <c r="S17" s="14">
        <v>42064.652673611112</v>
      </c>
    </row>
    <row r="18" spans="1:19" ht="28.8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s="11" t="s">
        <v>8316</v>
      </c>
      <c r="S18" s="14">
        <v>42292.701053240744</v>
      </c>
    </row>
    <row r="19" spans="1:19" ht="28.8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s="11" t="s">
        <v>8316</v>
      </c>
      <c r="S19" s="14">
        <v>42461.747199074074</v>
      </c>
    </row>
    <row r="20" spans="1:19" ht="28.8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s="11" t="s">
        <v>8316</v>
      </c>
      <c r="S20" s="14">
        <v>42169.814340277779</v>
      </c>
    </row>
    <row r="21" spans="1:19" ht="28.8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s="11" t="s">
        <v>8316</v>
      </c>
      <c r="S21" s="14">
        <v>42483.675208333334</v>
      </c>
    </row>
    <row r="22" spans="1:19" ht="28.8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s="11" t="s">
        <v>8316</v>
      </c>
      <c r="S22" s="14">
        <v>42195.749745370369</v>
      </c>
    </row>
    <row r="23" spans="1:19" ht="28.8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s="11" t="s">
        <v>8316</v>
      </c>
      <c r="S23" s="14">
        <v>42675.057997685188</v>
      </c>
    </row>
    <row r="24" spans="1:19" ht="28.8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s="11" t="s">
        <v>8316</v>
      </c>
      <c r="S24" s="14">
        <v>42018.94159722222</v>
      </c>
    </row>
    <row r="25" spans="1:19" ht="28.8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s="11" t="s">
        <v>8316</v>
      </c>
      <c r="S25" s="14">
        <v>42026.924976851849</v>
      </c>
    </row>
    <row r="26" spans="1:19" ht="28.8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s="11" t="s">
        <v>8316</v>
      </c>
      <c r="S26" s="14">
        <v>41920.787534722222</v>
      </c>
    </row>
    <row r="27" spans="1:19" ht="28.8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s="11" t="s">
        <v>8316</v>
      </c>
      <c r="S27" s="14">
        <v>42558.189432870371</v>
      </c>
    </row>
    <row r="28" spans="1:19" ht="28.8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s="11" t="s">
        <v>8316</v>
      </c>
      <c r="S28" s="14">
        <v>41808.198518518519</v>
      </c>
    </row>
    <row r="29" spans="1:19" ht="28.8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s="11" t="s">
        <v>8316</v>
      </c>
      <c r="S29" s="14">
        <v>42550.701886574068</v>
      </c>
    </row>
    <row r="30" spans="1:19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s="11" t="s">
        <v>8316</v>
      </c>
      <c r="S30" s="14">
        <v>42056.013124999998</v>
      </c>
    </row>
    <row r="31" spans="1:19" ht="28.8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s="11" t="s">
        <v>8316</v>
      </c>
      <c r="S31" s="14">
        <v>42016.938692129625</v>
      </c>
    </row>
    <row r="32" spans="1:19" ht="28.8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s="11" t="s">
        <v>8316</v>
      </c>
      <c r="S32" s="14">
        <v>42591.899988425925</v>
      </c>
    </row>
    <row r="33" spans="1:19" ht="28.8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s="11" t="s">
        <v>8316</v>
      </c>
      <c r="S33" s="14">
        <v>42183.231006944443</v>
      </c>
    </row>
    <row r="34" spans="1:19" ht="28.8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s="11" t="s">
        <v>8316</v>
      </c>
      <c r="S34" s="14">
        <v>41780.525937500002</v>
      </c>
    </row>
    <row r="35" spans="1:19" ht="28.8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s="11" t="s">
        <v>8316</v>
      </c>
      <c r="S35" s="14">
        <v>42158.065694444449</v>
      </c>
    </row>
    <row r="36" spans="1:19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s="11" t="s">
        <v>8316</v>
      </c>
      <c r="S36" s="14">
        <v>42154.873124999998</v>
      </c>
    </row>
    <row r="37" spans="1:19" ht="28.8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s="11" t="s">
        <v>8316</v>
      </c>
      <c r="S37" s="14">
        <v>42208.84646990741</v>
      </c>
    </row>
    <row r="38" spans="1:19" ht="28.8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s="11" t="s">
        <v>8316</v>
      </c>
      <c r="S38" s="14">
        <v>42451.496817129635</v>
      </c>
    </row>
    <row r="39" spans="1:19" ht="28.8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s="11" t="s">
        <v>8316</v>
      </c>
      <c r="S39" s="14">
        <v>41759.13962962963</v>
      </c>
    </row>
    <row r="40" spans="1:19" ht="28.8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s="11" t="s">
        <v>8316</v>
      </c>
      <c r="S40" s="14">
        <v>42693.742604166662</v>
      </c>
    </row>
    <row r="41" spans="1:19" ht="28.8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s="11" t="s">
        <v>8316</v>
      </c>
      <c r="S41" s="14">
        <v>42250.598217592589</v>
      </c>
    </row>
    <row r="42" spans="1:19" ht="28.8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s="11" t="s">
        <v>8316</v>
      </c>
      <c r="S42" s="14">
        <v>42060.683935185181</v>
      </c>
    </row>
    <row r="43" spans="1:19" ht="28.8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s="11" t="s">
        <v>8316</v>
      </c>
      <c r="S43" s="14">
        <v>42136.270787037036</v>
      </c>
    </row>
    <row r="44" spans="1:19" ht="28.8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s="11" t="s">
        <v>8316</v>
      </c>
      <c r="S44" s="14">
        <v>42171.034861111111</v>
      </c>
    </row>
    <row r="45" spans="1:19" ht="28.8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s="11" t="s">
        <v>8316</v>
      </c>
      <c r="S45" s="14">
        <v>42494.683634259258</v>
      </c>
    </row>
    <row r="46" spans="1:19" ht="28.8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s="11" t="s">
        <v>8316</v>
      </c>
      <c r="S46" s="14">
        <v>41758.839675925927</v>
      </c>
    </row>
    <row r="47" spans="1:19" ht="28.8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s="11" t="s">
        <v>8316</v>
      </c>
      <c r="S47" s="14">
        <v>42171.824884259258</v>
      </c>
    </row>
    <row r="48" spans="1:19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s="11" t="s">
        <v>8316</v>
      </c>
      <c r="S48" s="14">
        <v>42268.127696759257</v>
      </c>
    </row>
    <row r="49" spans="1:19" ht="28.8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s="11" t="s">
        <v>8316</v>
      </c>
      <c r="S49" s="14">
        <v>42746.261782407411</v>
      </c>
    </row>
    <row r="50" spans="1:19" ht="28.8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s="11" t="s">
        <v>8316</v>
      </c>
      <c r="S50" s="14">
        <v>41842.607592592591</v>
      </c>
    </row>
    <row r="51" spans="1:19" ht="28.8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s="11" t="s">
        <v>8316</v>
      </c>
      <c r="S51" s="14">
        <v>41853.240208333329</v>
      </c>
    </row>
    <row r="52" spans="1:19" ht="28.8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s="11" t="s">
        <v>8316</v>
      </c>
      <c r="S52" s="14">
        <v>42061.212488425925</v>
      </c>
    </row>
    <row r="53" spans="1:19" ht="28.8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s="11" t="s">
        <v>8316</v>
      </c>
      <c r="S53" s="14">
        <v>42036.24428240741</v>
      </c>
    </row>
    <row r="54" spans="1:19" ht="28.8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s="11" t="s">
        <v>8316</v>
      </c>
      <c r="S54" s="14">
        <v>42157.470185185186</v>
      </c>
    </row>
    <row r="55" spans="1:19" ht="28.8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s="11" t="s">
        <v>8316</v>
      </c>
      <c r="S55" s="14">
        <v>41827.909942129627</v>
      </c>
    </row>
    <row r="56" spans="1:19" ht="28.8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s="11" t="s">
        <v>8316</v>
      </c>
      <c r="S56" s="14">
        <v>42162.729548611111</v>
      </c>
    </row>
    <row r="57" spans="1:19" ht="28.8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s="11" t="s">
        <v>8316</v>
      </c>
      <c r="S57" s="14">
        <v>42233.738564814819</v>
      </c>
    </row>
    <row r="58" spans="1:19" ht="28.8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s="11" t="s">
        <v>8316</v>
      </c>
      <c r="S58" s="14">
        <v>42042.197824074072</v>
      </c>
    </row>
    <row r="59" spans="1:19" ht="28.8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s="11" t="s">
        <v>8316</v>
      </c>
      <c r="S59" s="14">
        <v>42585.523842592593</v>
      </c>
    </row>
    <row r="60" spans="1:19" ht="28.8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s="11" t="s">
        <v>8316</v>
      </c>
      <c r="S60" s="14">
        <v>41808.669571759259</v>
      </c>
    </row>
    <row r="61" spans="1:19" ht="28.8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s="11" t="s">
        <v>8316</v>
      </c>
      <c r="S61" s="14">
        <v>41852.658310185187</v>
      </c>
    </row>
    <row r="62" spans="1:19" ht="28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s="11" t="s">
        <v>8316</v>
      </c>
      <c r="S62" s="14">
        <v>42694.110185185185</v>
      </c>
    </row>
    <row r="63" spans="1:19" ht="28.8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s="11" t="s">
        <v>8316</v>
      </c>
      <c r="S63" s="14">
        <v>42341.818379629629</v>
      </c>
    </row>
    <row r="64" spans="1:19" ht="28.8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s="11" t="s">
        <v>8316</v>
      </c>
      <c r="S64" s="14">
        <v>41880.061006944445</v>
      </c>
    </row>
    <row r="65" spans="1:19" ht="28.8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s="11" t="s">
        <v>8316</v>
      </c>
      <c r="S65" s="14">
        <v>41941.683865740742</v>
      </c>
    </row>
    <row r="66" spans="1:19" ht="43.2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s="11" t="s">
        <v>8316</v>
      </c>
      <c r="S66" s="14">
        <v>42026.88118055556</v>
      </c>
    </row>
    <row r="67" spans="1:19" ht="28.8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s="11" t="s">
        <v>8316</v>
      </c>
      <c r="S67" s="14">
        <v>41922.640590277777</v>
      </c>
    </row>
    <row r="68" spans="1:19" ht="28.8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s="11" t="s">
        <v>8316</v>
      </c>
      <c r="S68" s="14">
        <v>41993.824340277773</v>
      </c>
    </row>
    <row r="69" spans="1:19" ht="28.8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s="11" t="s">
        <v>8316</v>
      </c>
      <c r="S69" s="14">
        <v>42219.915856481486</v>
      </c>
    </row>
    <row r="70" spans="1:19" ht="28.8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s="11" t="s">
        <v>8316</v>
      </c>
      <c r="S70" s="14">
        <v>41909.969386574077</v>
      </c>
    </row>
    <row r="71" spans="1:19" ht="28.8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s="11" t="s">
        <v>8316</v>
      </c>
      <c r="S71" s="14">
        <v>41891.665324074071</v>
      </c>
    </row>
    <row r="72" spans="1:19" ht="28.8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s="11" t="s">
        <v>8316</v>
      </c>
      <c r="S72" s="14">
        <v>41226.017361111109</v>
      </c>
    </row>
    <row r="73" spans="1:19" ht="43.2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s="11" t="s">
        <v>8316</v>
      </c>
      <c r="S73" s="14">
        <v>40478.263923611114</v>
      </c>
    </row>
    <row r="74" spans="1:19" ht="28.8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s="11" t="s">
        <v>8316</v>
      </c>
      <c r="S74" s="14">
        <v>41862.83997685185</v>
      </c>
    </row>
    <row r="75" spans="1:19" ht="28.8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s="11" t="s">
        <v>8316</v>
      </c>
      <c r="S75" s="14">
        <v>40633.154363425929</v>
      </c>
    </row>
    <row r="76" spans="1:19" ht="28.8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s="11" t="s">
        <v>8316</v>
      </c>
      <c r="S76" s="14">
        <v>40970.875671296293</v>
      </c>
    </row>
    <row r="77" spans="1:19" ht="28.8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s="11" t="s">
        <v>8316</v>
      </c>
      <c r="S77" s="14">
        <v>41026.953055555554</v>
      </c>
    </row>
    <row r="78" spans="1:19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s="11" t="s">
        <v>8316</v>
      </c>
      <c r="S78" s="14">
        <v>41829.788252314815</v>
      </c>
    </row>
    <row r="79" spans="1:19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s="11" t="s">
        <v>8316</v>
      </c>
      <c r="S79" s="14">
        <v>41447.839722222219</v>
      </c>
    </row>
    <row r="80" spans="1:19" ht="28.8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s="11" t="s">
        <v>8316</v>
      </c>
      <c r="S80" s="14">
        <v>40884.066678240742</v>
      </c>
    </row>
    <row r="81" spans="1:19" ht="28.8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s="11" t="s">
        <v>8316</v>
      </c>
      <c r="S81" s="14">
        <v>41841.26489583333</v>
      </c>
    </row>
    <row r="82" spans="1:19" ht="28.8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s="11" t="s">
        <v>8316</v>
      </c>
      <c r="S82" s="14">
        <v>41799.685902777775</v>
      </c>
    </row>
    <row r="83" spans="1:19" ht="28.8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s="11" t="s">
        <v>8316</v>
      </c>
      <c r="S83" s="14">
        <v>41775.753761574073</v>
      </c>
    </row>
    <row r="84" spans="1:19" ht="28.8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s="11" t="s">
        <v>8316</v>
      </c>
      <c r="S84" s="14">
        <v>41766.80572916667</v>
      </c>
    </row>
    <row r="85" spans="1:19" ht="28.8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s="11" t="s">
        <v>8316</v>
      </c>
      <c r="S85" s="14">
        <v>40644.159259259257</v>
      </c>
    </row>
    <row r="86" spans="1:19" ht="28.8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s="11" t="s">
        <v>8316</v>
      </c>
      <c r="S86" s="14">
        <v>41940.69158564815</v>
      </c>
    </row>
    <row r="87" spans="1:19" ht="28.8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s="11" t="s">
        <v>8316</v>
      </c>
      <c r="S87" s="14">
        <v>41839.175706018519</v>
      </c>
    </row>
    <row r="88" spans="1:19" ht="28.8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s="11" t="s">
        <v>8316</v>
      </c>
      <c r="S88" s="14">
        <v>41772.105937500004</v>
      </c>
    </row>
    <row r="89" spans="1:19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s="11" t="s">
        <v>8316</v>
      </c>
      <c r="S89" s="14">
        <v>41591.737974537034</v>
      </c>
    </row>
    <row r="90" spans="1:19" ht="28.8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s="11" t="s">
        <v>8316</v>
      </c>
      <c r="S90" s="14">
        <v>41789.080370370371</v>
      </c>
    </row>
    <row r="91" spans="1:19" ht="28.8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s="11" t="s">
        <v>8316</v>
      </c>
      <c r="S91" s="14">
        <v>40923.729953703703</v>
      </c>
    </row>
    <row r="92" spans="1:19" ht="28.8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s="11" t="s">
        <v>8316</v>
      </c>
      <c r="S92" s="14">
        <v>41878.878379629627</v>
      </c>
    </row>
    <row r="93" spans="1:19" ht="28.8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s="11" t="s">
        <v>8316</v>
      </c>
      <c r="S93" s="14">
        <v>41862.864675925928</v>
      </c>
    </row>
    <row r="94" spans="1:19" ht="28.8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s="11" t="s">
        <v>8316</v>
      </c>
      <c r="S94" s="14">
        <v>40531.886886574073</v>
      </c>
    </row>
    <row r="95" spans="1:19" ht="28.8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s="11" t="s">
        <v>8316</v>
      </c>
      <c r="S95" s="14">
        <v>41477.930914351848</v>
      </c>
    </row>
    <row r="96" spans="1:19" ht="28.8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s="11" t="s">
        <v>8316</v>
      </c>
      <c r="S96" s="14">
        <v>41781.666770833333</v>
      </c>
    </row>
    <row r="97" spans="1:19" ht="28.8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s="11" t="s">
        <v>8316</v>
      </c>
      <c r="S97" s="14">
        <v>41375.702210648145</v>
      </c>
    </row>
    <row r="98" spans="1:19" ht="43.2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s="11" t="s">
        <v>8316</v>
      </c>
      <c r="S98" s="14">
        <v>40883.949317129627</v>
      </c>
    </row>
    <row r="99" spans="1:19" ht="28.8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s="11" t="s">
        <v>8316</v>
      </c>
      <c r="S99" s="14">
        <v>41491.79478009259</v>
      </c>
    </row>
    <row r="100" spans="1:19" ht="28.8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s="11" t="s">
        <v>8316</v>
      </c>
      <c r="S100" s="14">
        <v>41791.993414351848</v>
      </c>
    </row>
    <row r="101" spans="1:19" ht="28.8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s="11" t="s">
        <v>8316</v>
      </c>
      <c r="S101" s="14">
        <v>41835.666354166664</v>
      </c>
    </row>
    <row r="102" spans="1:19" ht="28.8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s="11" t="s">
        <v>8316</v>
      </c>
      <c r="S102" s="14">
        <v>41827.605057870373</v>
      </c>
    </row>
    <row r="103" spans="1:19" ht="28.8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s="11" t="s">
        <v>8316</v>
      </c>
      <c r="S103" s="14">
        <v>41778.637245370373</v>
      </c>
    </row>
    <row r="104" spans="1:19" ht="28.8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s="11" t="s">
        <v>8316</v>
      </c>
      <c r="S104" s="14">
        <v>41013.936562499999</v>
      </c>
    </row>
    <row r="105" spans="1:19" ht="28.8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s="11" t="s">
        <v>8316</v>
      </c>
      <c r="S105" s="14">
        <v>41834.586574074077</v>
      </c>
    </row>
    <row r="106" spans="1:19" ht="28.8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s="11" t="s">
        <v>8316</v>
      </c>
      <c r="S106" s="14">
        <v>41829.795729166668</v>
      </c>
    </row>
    <row r="107" spans="1:19" ht="57.6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s="11" t="s">
        <v>8316</v>
      </c>
      <c r="S107" s="14">
        <v>42219.665173611109</v>
      </c>
    </row>
    <row r="108" spans="1:19" ht="28.8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s="11" t="s">
        <v>8316</v>
      </c>
      <c r="S108" s="14">
        <v>42648.546111111107</v>
      </c>
    </row>
    <row r="109" spans="1:19" ht="28.8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s="11" t="s">
        <v>8316</v>
      </c>
      <c r="S109" s="14">
        <v>42050.983182870375</v>
      </c>
    </row>
    <row r="110" spans="1:19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s="11" t="s">
        <v>8316</v>
      </c>
      <c r="S110" s="14">
        <v>42772.833379629628</v>
      </c>
    </row>
    <row r="111" spans="1:19" ht="28.8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s="11" t="s">
        <v>8316</v>
      </c>
      <c r="S111" s="14">
        <v>42270.582141203704</v>
      </c>
    </row>
    <row r="112" spans="1:19" ht="28.8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s="11" t="s">
        <v>8316</v>
      </c>
      <c r="S112" s="14">
        <v>42206.835370370376</v>
      </c>
    </row>
    <row r="113" spans="1:19" ht="28.8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s="11" t="s">
        <v>8316</v>
      </c>
      <c r="S113" s="14">
        <v>42697.850844907407</v>
      </c>
    </row>
    <row r="114" spans="1:19" ht="28.8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s="11" t="s">
        <v>8316</v>
      </c>
      <c r="S114" s="14">
        <v>42503.559467592597</v>
      </c>
    </row>
    <row r="115" spans="1:19" ht="28.8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s="11" t="s">
        <v>8316</v>
      </c>
      <c r="S115" s="14">
        <v>42323.70930555556</v>
      </c>
    </row>
    <row r="116" spans="1:19" ht="28.8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s="11" t="s">
        <v>8316</v>
      </c>
      <c r="S116" s="14">
        <v>41933.291643518518</v>
      </c>
    </row>
    <row r="117" spans="1:19" ht="28.8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s="11" t="s">
        <v>8316</v>
      </c>
      <c r="S117" s="14">
        <v>41898.168125000004</v>
      </c>
    </row>
    <row r="118" spans="1:19" ht="28.8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s="11" t="s">
        <v>8316</v>
      </c>
      <c r="S118" s="14">
        <v>42446.943831018521</v>
      </c>
    </row>
    <row r="119" spans="1:19" ht="28.8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s="11" t="s">
        <v>8316</v>
      </c>
      <c r="S119" s="14">
        <v>42463.81385416667</v>
      </c>
    </row>
    <row r="120" spans="1:19" ht="28.8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s="11" t="s">
        <v>8316</v>
      </c>
      <c r="S120" s="14">
        <v>42766.805034722223</v>
      </c>
    </row>
    <row r="121" spans="1:19" ht="28.8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s="11" t="s">
        <v>8316</v>
      </c>
      <c r="S121" s="14">
        <v>42522.347812499997</v>
      </c>
    </row>
    <row r="122" spans="1:19" ht="28.8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s="11" t="s">
        <v>8316</v>
      </c>
      <c r="S122" s="14">
        <v>42702.917048611111</v>
      </c>
    </row>
    <row r="123" spans="1:19" ht="28.8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s="11" t="s">
        <v>8316</v>
      </c>
      <c r="S123" s="14">
        <v>42252.474351851852</v>
      </c>
    </row>
    <row r="124" spans="1:19" ht="28.8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s="11" t="s">
        <v>8316</v>
      </c>
      <c r="S124" s="14">
        <v>41893.324884259258</v>
      </c>
    </row>
    <row r="125" spans="1:19" ht="28.8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s="11" t="s">
        <v>8316</v>
      </c>
      <c r="S125" s="14">
        <v>41871.755694444444</v>
      </c>
    </row>
    <row r="126" spans="1:19" ht="28.8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s="11" t="s">
        <v>8316</v>
      </c>
      <c r="S126" s="14">
        <v>42262.096782407403</v>
      </c>
    </row>
    <row r="127" spans="1:19" ht="28.8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s="11" t="s">
        <v>8316</v>
      </c>
      <c r="S127" s="14">
        <v>42135.60020833333</v>
      </c>
    </row>
    <row r="128" spans="1:19" ht="28.8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s="11" t="s">
        <v>8316</v>
      </c>
      <c r="S128" s="14">
        <v>42230.472222222219</v>
      </c>
    </row>
    <row r="129" spans="1:19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s="11" t="s">
        <v>8316</v>
      </c>
      <c r="S129" s="14">
        <v>42068.888391203705</v>
      </c>
    </row>
    <row r="130" spans="1:19" ht="28.8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s="11" t="s">
        <v>8316</v>
      </c>
      <c r="S130" s="14">
        <v>42145.746689814812</v>
      </c>
    </row>
    <row r="131" spans="1:19" ht="28.8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s="11" t="s">
        <v>8316</v>
      </c>
      <c r="S131" s="14">
        <v>41918.742175925923</v>
      </c>
    </row>
    <row r="132" spans="1:19" ht="28.8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s="11" t="s">
        <v>8316</v>
      </c>
      <c r="S132" s="14">
        <v>42146.731087962966</v>
      </c>
    </row>
    <row r="133" spans="1:19" ht="28.8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s="11" t="s">
        <v>8316</v>
      </c>
      <c r="S133" s="14">
        <v>42602.576712962968</v>
      </c>
    </row>
    <row r="134" spans="1:19" ht="28.8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s="11" t="s">
        <v>8316</v>
      </c>
      <c r="S134" s="14">
        <v>42144.573807870373</v>
      </c>
    </row>
    <row r="135" spans="1:19" ht="28.8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s="11" t="s">
        <v>8316</v>
      </c>
      <c r="S135" s="14">
        <v>41982.887280092589</v>
      </c>
    </row>
    <row r="136" spans="1:19" ht="28.8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s="11" t="s">
        <v>8316</v>
      </c>
      <c r="S136" s="14">
        <v>42614.760937500003</v>
      </c>
    </row>
    <row r="137" spans="1:19" ht="28.8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s="11" t="s">
        <v>8316</v>
      </c>
      <c r="S137" s="14">
        <v>42303.672662037032</v>
      </c>
    </row>
    <row r="138" spans="1:19" ht="28.8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s="11" t="s">
        <v>8316</v>
      </c>
      <c r="S138" s="14">
        <v>42171.725416666668</v>
      </c>
    </row>
    <row r="139" spans="1:19" ht="28.8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s="11" t="s">
        <v>8316</v>
      </c>
      <c r="S139" s="14">
        <v>41964.315532407403</v>
      </c>
    </row>
    <row r="140" spans="1:19" ht="28.8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s="11" t="s">
        <v>8316</v>
      </c>
      <c r="S140" s="14">
        <v>42284.516064814816</v>
      </c>
    </row>
    <row r="141" spans="1:19" ht="28.8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s="11" t="s">
        <v>8316</v>
      </c>
      <c r="S141" s="14">
        <v>42016.800208333334</v>
      </c>
    </row>
    <row r="142" spans="1:19" ht="28.8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s="11" t="s">
        <v>8316</v>
      </c>
      <c r="S142" s="14">
        <v>42136.536134259266</v>
      </c>
    </row>
    <row r="143" spans="1:19" ht="28.8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s="11" t="s">
        <v>8316</v>
      </c>
      <c r="S143" s="14">
        <v>42172.757638888885</v>
      </c>
    </row>
    <row r="144" spans="1:19" ht="28.8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s="11" t="s">
        <v>8316</v>
      </c>
      <c r="S144" s="14">
        <v>42590.90425925926</v>
      </c>
    </row>
    <row r="145" spans="1:19" ht="28.8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s="11" t="s">
        <v>8316</v>
      </c>
      <c r="S145" s="14">
        <v>42284.500104166669</v>
      </c>
    </row>
    <row r="146" spans="1:19" ht="28.8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s="11" t="s">
        <v>8316</v>
      </c>
      <c r="S146" s="14">
        <v>42611.801412037035</v>
      </c>
    </row>
    <row r="147" spans="1:19" ht="28.8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s="11" t="s">
        <v>8316</v>
      </c>
      <c r="S147" s="14">
        <v>42400.704537037032</v>
      </c>
    </row>
    <row r="148" spans="1:19" ht="28.8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s="11" t="s">
        <v>8316</v>
      </c>
      <c r="S148" s="14">
        <v>42017.88045138889</v>
      </c>
    </row>
    <row r="149" spans="1:19" ht="43.2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s="11" t="s">
        <v>8316</v>
      </c>
      <c r="S149" s="14">
        <v>42431.102534722217</v>
      </c>
    </row>
    <row r="150" spans="1:19" ht="28.8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s="11" t="s">
        <v>8316</v>
      </c>
      <c r="S150" s="14">
        <v>42121.756921296299</v>
      </c>
    </row>
    <row r="151" spans="1:19" ht="28.8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s="11" t="s">
        <v>8316</v>
      </c>
      <c r="S151" s="14">
        <v>42219.019733796296</v>
      </c>
    </row>
    <row r="152" spans="1:19" ht="28.8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s="11" t="s">
        <v>8316</v>
      </c>
      <c r="S152" s="14">
        <v>42445.19430555556</v>
      </c>
    </row>
    <row r="153" spans="1:19" ht="28.8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s="11" t="s">
        <v>8316</v>
      </c>
      <c r="S153" s="14">
        <v>42380.884872685187</v>
      </c>
    </row>
    <row r="154" spans="1:19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s="11" t="s">
        <v>8316</v>
      </c>
      <c r="S154" s="14">
        <v>42762.942430555559</v>
      </c>
    </row>
    <row r="155" spans="1:19" ht="28.8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s="11" t="s">
        <v>8316</v>
      </c>
      <c r="S155" s="14">
        <v>42567.840069444443</v>
      </c>
    </row>
    <row r="156" spans="1:19" ht="28.8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s="11" t="s">
        <v>8316</v>
      </c>
      <c r="S156" s="14">
        <v>42232.702546296292</v>
      </c>
    </row>
    <row r="157" spans="1:19" ht="28.8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s="11" t="s">
        <v>8316</v>
      </c>
      <c r="S157" s="14">
        <v>42239.957962962959</v>
      </c>
    </row>
    <row r="158" spans="1:19" ht="28.8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s="11" t="s">
        <v>8316</v>
      </c>
      <c r="S158" s="14">
        <v>42261.917395833334</v>
      </c>
    </row>
    <row r="159" spans="1:19" ht="28.8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s="11" t="s">
        <v>8316</v>
      </c>
      <c r="S159" s="14">
        <v>42102.743773148148</v>
      </c>
    </row>
    <row r="160" spans="1:19" ht="28.8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s="11" t="s">
        <v>8316</v>
      </c>
      <c r="S160" s="14">
        <v>42538.73583333334</v>
      </c>
    </row>
    <row r="161" spans="1:19" ht="28.8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s="11" t="s">
        <v>8316</v>
      </c>
      <c r="S161" s="14">
        <v>42056.65143518518</v>
      </c>
    </row>
    <row r="162" spans="1:19" ht="28.8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s="11" t="s">
        <v>8316</v>
      </c>
      <c r="S162" s="14">
        <v>42696.624444444446</v>
      </c>
    </row>
    <row r="163" spans="1:19" ht="28.8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s="11" t="s">
        <v>8316</v>
      </c>
      <c r="S163" s="14">
        <v>42186.855879629627</v>
      </c>
    </row>
    <row r="164" spans="1:19" ht="28.8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s="11" t="s">
        <v>8316</v>
      </c>
      <c r="S164" s="14">
        <v>42493.219236111108</v>
      </c>
    </row>
    <row r="165" spans="1:19" ht="28.8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s="11" t="s">
        <v>8316</v>
      </c>
      <c r="S165" s="14">
        <v>42475.057164351849</v>
      </c>
    </row>
    <row r="166" spans="1:19" ht="28.8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s="11" t="s">
        <v>8316</v>
      </c>
      <c r="S166" s="14">
        <v>42452.876909722225</v>
      </c>
    </row>
    <row r="167" spans="1:19" ht="28.8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s="11" t="s">
        <v>8316</v>
      </c>
      <c r="S167" s="14">
        <v>42253.928530092591</v>
      </c>
    </row>
    <row r="168" spans="1:19" ht="28.8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s="11" t="s">
        <v>8316</v>
      </c>
      <c r="S168" s="14">
        <v>42264.29178240741</v>
      </c>
    </row>
    <row r="169" spans="1:19" ht="28.8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s="11" t="s">
        <v>8316</v>
      </c>
      <c r="S169" s="14">
        <v>42664.809560185182</v>
      </c>
    </row>
    <row r="170" spans="1:19" ht="28.8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s="11" t="s">
        <v>8316</v>
      </c>
      <c r="S170" s="14">
        <v>42382.244409722218</v>
      </c>
    </row>
    <row r="171" spans="1:19" ht="43.2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s="11" t="s">
        <v>8316</v>
      </c>
      <c r="S171" s="14">
        <v>41826.871238425927</v>
      </c>
    </row>
    <row r="172" spans="1:19" ht="28.8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s="11" t="s">
        <v>8316</v>
      </c>
      <c r="S172" s="14">
        <v>42499.039629629624</v>
      </c>
    </row>
    <row r="173" spans="1:19" ht="28.8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s="11" t="s">
        <v>8316</v>
      </c>
      <c r="S173" s="14">
        <v>42513.045798611114</v>
      </c>
    </row>
    <row r="174" spans="1:19" ht="28.8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s="11" t="s">
        <v>8316</v>
      </c>
      <c r="S174" s="14">
        <v>41914.100289351853</v>
      </c>
    </row>
    <row r="175" spans="1:19" ht="28.8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s="11" t="s">
        <v>8316</v>
      </c>
      <c r="S175" s="14">
        <v>42521.010370370372</v>
      </c>
    </row>
    <row r="176" spans="1:19" ht="28.8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s="11" t="s">
        <v>8316</v>
      </c>
      <c r="S176" s="14">
        <v>42041.714178240742</v>
      </c>
    </row>
    <row r="177" spans="1:19" ht="28.8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s="11" t="s">
        <v>8316</v>
      </c>
      <c r="S177" s="14">
        <v>41822.57503472222</v>
      </c>
    </row>
    <row r="178" spans="1:19" ht="28.8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s="11" t="s">
        <v>8316</v>
      </c>
      <c r="S178" s="14">
        <v>42248.697754629626</v>
      </c>
    </row>
    <row r="179" spans="1:19" ht="28.8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s="11" t="s">
        <v>8316</v>
      </c>
      <c r="S179" s="14">
        <v>41809.860300925924</v>
      </c>
    </row>
    <row r="180" spans="1:19" ht="28.8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s="11" t="s">
        <v>8316</v>
      </c>
      <c r="S180" s="14">
        <v>42148.676851851851</v>
      </c>
    </row>
    <row r="181" spans="1:19" ht="28.8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s="11" t="s">
        <v>8316</v>
      </c>
      <c r="S181" s="14">
        <v>42185.521087962959</v>
      </c>
    </row>
    <row r="182" spans="1:19" ht="28.8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s="11" t="s">
        <v>8316</v>
      </c>
      <c r="S182" s="14">
        <v>42769.574999999997</v>
      </c>
    </row>
    <row r="183" spans="1:19" ht="28.8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s="11" t="s">
        <v>8316</v>
      </c>
      <c r="S183" s="14">
        <v>42549.665717592594</v>
      </c>
    </row>
    <row r="184" spans="1:19" ht="28.8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s="11" t="s">
        <v>8316</v>
      </c>
      <c r="S184" s="14">
        <v>42685.974004629628</v>
      </c>
    </row>
    <row r="185" spans="1:19" ht="28.8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s="11" t="s">
        <v>8316</v>
      </c>
      <c r="S185" s="14">
        <v>42062.296412037031</v>
      </c>
    </row>
    <row r="186" spans="1:19" ht="28.8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s="11" t="s">
        <v>8316</v>
      </c>
      <c r="S186" s="14">
        <v>41851.200150462959</v>
      </c>
    </row>
    <row r="187" spans="1:19" ht="28.8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s="11" t="s">
        <v>8316</v>
      </c>
      <c r="S187" s="14">
        <v>42053.106111111112</v>
      </c>
    </row>
    <row r="188" spans="1:19" ht="28.8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s="11" t="s">
        <v>8316</v>
      </c>
      <c r="S188" s="14">
        <v>42054.024421296301</v>
      </c>
    </row>
    <row r="189" spans="1:19" ht="28.8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s="11" t="s">
        <v>8316</v>
      </c>
      <c r="S189" s="14">
        <v>42466.558796296296</v>
      </c>
    </row>
    <row r="190" spans="1:19" ht="28.8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s="11" t="s">
        <v>8316</v>
      </c>
      <c r="S190" s="14">
        <v>42513.110787037032</v>
      </c>
    </row>
    <row r="191" spans="1:19" ht="28.8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s="11" t="s">
        <v>8316</v>
      </c>
      <c r="S191" s="14">
        <v>42270.7269212963</v>
      </c>
    </row>
    <row r="192" spans="1:19" ht="28.8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s="11" t="s">
        <v>8316</v>
      </c>
      <c r="S192" s="14">
        <v>41932.311099537037</v>
      </c>
    </row>
    <row r="193" spans="1:19" ht="28.8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s="11" t="s">
        <v>8316</v>
      </c>
      <c r="S193" s="14">
        <v>42746.057106481487</v>
      </c>
    </row>
    <row r="194" spans="1:19" ht="28.8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s="11" t="s">
        <v>8316</v>
      </c>
      <c r="S194" s="14">
        <v>41866.025347222225</v>
      </c>
    </row>
    <row r="195" spans="1:19" ht="28.8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s="11" t="s">
        <v>8316</v>
      </c>
      <c r="S195" s="14">
        <v>42056.091631944444</v>
      </c>
    </row>
    <row r="196" spans="1:19" ht="28.8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s="11" t="s">
        <v>8316</v>
      </c>
      <c r="S196" s="14">
        <v>41851.771354166667</v>
      </c>
    </row>
    <row r="197" spans="1:19" ht="28.8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s="11" t="s">
        <v>8316</v>
      </c>
      <c r="S197" s="14">
        <v>42321.101759259262</v>
      </c>
    </row>
    <row r="198" spans="1:19" ht="28.8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s="11" t="s">
        <v>8316</v>
      </c>
      <c r="S198" s="14">
        <v>42107.067557870367</v>
      </c>
    </row>
    <row r="199" spans="1:19" ht="28.8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s="11" t="s">
        <v>8316</v>
      </c>
      <c r="S199" s="14">
        <v>41969.199756944443</v>
      </c>
    </row>
    <row r="200" spans="1:19" ht="28.8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s="11" t="s">
        <v>8316</v>
      </c>
      <c r="S200" s="14">
        <v>42690.334317129629</v>
      </c>
    </row>
    <row r="201" spans="1:19" ht="28.8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s="11" t="s">
        <v>8316</v>
      </c>
      <c r="S201" s="14">
        <v>42312.874594907407</v>
      </c>
    </row>
    <row r="202" spans="1:19" ht="28.8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s="11" t="s">
        <v>8316</v>
      </c>
      <c r="S202" s="14">
        <v>41855.548101851848</v>
      </c>
    </row>
    <row r="203" spans="1:19" ht="28.8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s="11" t="s">
        <v>8316</v>
      </c>
      <c r="S203" s="14">
        <v>42059.701319444444</v>
      </c>
    </row>
    <row r="204" spans="1:19" ht="28.8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s="11" t="s">
        <v>8316</v>
      </c>
      <c r="S204" s="14">
        <v>41937.95344907407</v>
      </c>
    </row>
    <row r="205" spans="1:19" ht="28.8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s="11" t="s">
        <v>8316</v>
      </c>
      <c r="S205" s="14">
        <v>42044.184988425928</v>
      </c>
    </row>
    <row r="206" spans="1:19" ht="28.8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s="11" t="s">
        <v>8316</v>
      </c>
      <c r="S206" s="14">
        <v>42524.782638888893</v>
      </c>
    </row>
    <row r="207" spans="1:19" ht="28.8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s="11" t="s">
        <v>8316</v>
      </c>
      <c r="S207" s="14">
        <v>42292.087592592594</v>
      </c>
    </row>
    <row r="208" spans="1:19" ht="28.8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s="11" t="s">
        <v>8316</v>
      </c>
      <c r="S208" s="14">
        <v>41953.8675</v>
      </c>
    </row>
    <row r="209" spans="1:19" ht="28.8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s="11" t="s">
        <v>8316</v>
      </c>
      <c r="S209" s="14">
        <v>41946.644745370373</v>
      </c>
    </row>
    <row r="210" spans="1:19" ht="28.8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s="11" t="s">
        <v>8316</v>
      </c>
      <c r="S210" s="14">
        <v>41947.762592592589</v>
      </c>
    </row>
    <row r="211" spans="1:19" ht="28.8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s="11" t="s">
        <v>8316</v>
      </c>
      <c r="S211" s="14">
        <v>42494.563449074078</v>
      </c>
    </row>
    <row r="212" spans="1:19" ht="28.8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s="11" t="s">
        <v>8316</v>
      </c>
      <c r="S212" s="14">
        <v>41815.774826388886</v>
      </c>
    </row>
    <row r="213" spans="1:19" ht="28.8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s="11" t="s">
        <v>8316</v>
      </c>
      <c r="S213" s="14">
        <v>41830.545694444445</v>
      </c>
    </row>
    <row r="214" spans="1:19" ht="28.8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s="11" t="s">
        <v>8316</v>
      </c>
      <c r="S214" s="14">
        <v>41923.921643518523</v>
      </c>
    </row>
    <row r="215" spans="1:19" ht="28.8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s="11" t="s">
        <v>8316</v>
      </c>
      <c r="S215" s="14">
        <v>41764.44663194444</v>
      </c>
    </row>
    <row r="216" spans="1:19" ht="28.8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s="11" t="s">
        <v>8316</v>
      </c>
      <c r="S216" s="14">
        <v>41941.75203703704</v>
      </c>
    </row>
    <row r="217" spans="1:19" ht="28.8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s="11" t="s">
        <v>8316</v>
      </c>
      <c r="S217" s="14">
        <v>41834.953865740739</v>
      </c>
    </row>
    <row r="218" spans="1:19" ht="28.8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s="11" t="s">
        <v>8316</v>
      </c>
      <c r="S218" s="14">
        <v>42290.61855324074</v>
      </c>
    </row>
    <row r="219" spans="1:19" ht="43.2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s="11" t="s">
        <v>8316</v>
      </c>
      <c r="S219" s="14">
        <v>42152.503495370373</v>
      </c>
    </row>
    <row r="220" spans="1:19" ht="28.8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s="11" t="s">
        <v>8316</v>
      </c>
      <c r="S220" s="14">
        <v>41791.492777777778</v>
      </c>
    </row>
    <row r="221" spans="1:19" ht="28.8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s="11" t="s">
        <v>8316</v>
      </c>
      <c r="S221" s="14">
        <v>41808.991944444446</v>
      </c>
    </row>
    <row r="222" spans="1:19" ht="28.8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s="11" t="s">
        <v>8316</v>
      </c>
      <c r="S222" s="14">
        <v>42500.041550925926</v>
      </c>
    </row>
    <row r="223" spans="1:19" ht="28.8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s="11" t="s">
        <v>8316</v>
      </c>
      <c r="S223" s="14">
        <v>42265.022824074069</v>
      </c>
    </row>
    <row r="224" spans="1:19" ht="28.8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s="11" t="s">
        <v>8316</v>
      </c>
      <c r="S224" s="14">
        <v>42053.733078703706</v>
      </c>
    </row>
    <row r="225" spans="1:19" ht="28.8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s="11" t="s">
        <v>8316</v>
      </c>
      <c r="S225" s="14">
        <v>42675.832465277781</v>
      </c>
    </row>
    <row r="226" spans="1:19" ht="28.8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s="11" t="s">
        <v>8316</v>
      </c>
      <c r="S226" s="14">
        <v>42467.144166666665</v>
      </c>
    </row>
    <row r="227" spans="1:19" ht="28.8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s="11" t="s">
        <v>8316</v>
      </c>
      <c r="S227" s="14">
        <v>41894.91375</v>
      </c>
    </row>
    <row r="228" spans="1:19" ht="28.8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s="11" t="s">
        <v>8316</v>
      </c>
      <c r="S228" s="14">
        <v>41752.83457175926</v>
      </c>
    </row>
    <row r="229" spans="1:19" ht="28.8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s="11" t="s">
        <v>8316</v>
      </c>
      <c r="S229" s="14">
        <v>42037.791238425925</v>
      </c>
    </row>
    <row r="230" spans="1:19" ht="28.8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s="11" t="s">
        <v>8316</v>
      </c>
      <c r="S230" s="14">
        <v>42088.911354166667</v>
      </c>
    </row>
    <row r="231" spans="1:19" ht="28.8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s="11" t="s">
        <v>8316</v>
      </c>
      <c r="S231" s="14">
        <v>42018.676898148144</v>
      </c>
    </row>
    <row r="232" spans="1:19" ht="28.8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s="11" t="s">
        <v>8316</v>
      </c>
      <c r="S232" s="14">
        <v>41884.617314814815</v>
      </c>
    </row>
    <row r="233" spans="1:19" ht="28.8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s="11" t="s">
        <v>8316</v>
      </c>
      <c r="S233" s="14">
        <v>41884.056747685187</v>
      </c>
    </row>
    <row r="234" spans="1:19" ht="28.8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s="11" t="s">
        <v>8316</v>
      </c>
      <c r="S234" s="14">
        <v>41839.730937500004</v>
      </c>
    </row>
    <row r="235" spans="1:19" ht="28.8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s="11" t="s">
        <v>8316</v>
      </c>
      <c r="S235" s="14">
        <v>42380.581180555557</v>
      </c>
    </row>
    <row r="236" spans="1:19" ht="28.8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s="11" t="s">
        <v>8316</v>
      </c>
      <c r="S236" s="14">
        <v>41776.063136574077</v>
      </c>
    </row>
    <row r="237" spans="1:19" ht="28.8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s="11" t="s">
        <v>8316</v>
      </c>
      <c r="S237" s="14">
        <v>41800.380428240744</v>
      </c>
    </row>
    <row r="238" spans="1:19" ht="28.8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s="11" t="s">
        <v>8316</v>
      </c>
      <c r="S238" s="14">
        <v>42572.61681712963</v>
      </c>
    </row>
    <row r="239" spans="1:19" ht="28.8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s="11" t="s">
        <v>8316</v>
      </c>
      <c r="S239" s="14">
        <v>41851.541585648149</v>
      </c>
    </row>
    <row r="240" spans="1:19" ht="28.8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s="11" t="s">
        <v>8316</v>
      </c>
      <c r="S240" s="14">
        <v>42205.710879629631</v>
      </c>
    </row>
    <row r="241" spans="1:19" ht="28.8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s="11" t="s">
        <v>8316</v>
      </c>
      <c r="S241" s="14">
        <v>42374.911226851851</v>
      </c>
    </row>
    <row r="242" spans="1:19" ht="28.8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s="11" t="s">
        <v>8316</v>
      </c>
      <c r="S242" s="14">
        <v>41809.12300925926</v>
      </c>
    </row>
    <row r="243" spans="1:19" ht="28.8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s="11" t="s">
        <v>8316</v>
      </c>
      <c r="S243" s="14">
        <v>42294.429641203707</v>
      </c>
    </row>
    <row r="244" spans="1:19" ht="28.8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s="11" t="s">
        <v>8316</v>
      </c>
      <c r="S244" s="14">
        <v>42124.841111111105</v>
      </c>
    </row>
    <row r="245" spans="1:19" ht="28.8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s="11" t="s">
        <v>8316</v>
      </c>
      <c r="S245" s="14">
        <v>41861.524837962963</v>
      </c>
    </row>
    <row r="246" spans="1:19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s="11" t="s">
        <v>8316</v>
      </c>
      <c r="S246" s="14">
        <v>42402.889027777783</v>
      </c>
    </row>
    <row r="247" spans="1:19" ht="28.8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s="11" t="s">
        <v>8316</v>
      </c>
      <c r="S247" s="14">
        <v>41960.119085648148</v>
      </c>
    </row>
    <row r="248" spans="1:19" ht="28.8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s="11" t="s">
        <v>8316</v>
      </c>
      <c r="S248" s="14">
        <v>42532.052523148144</v>
      </c>
    </row>
    <row r="249" spans="1:19" ht="28.8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s="11" t="s">
        <v>8316</v>
      </c>
      <c r="S249" s="14">
        <v>42088.723692129628</v>
      </c>
    </row>
    <row r="250" spans="1:19" ht="28.8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s="11" t="s">
        <v>8316</v>
      </c>
      <c r="S250" s="14">
        <v>41820.639189814814</v>
      </c>
    </row>
    <row r="251" spans="1:19" ht="28.8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s="11" t="s">
        <v>8316</v>
      </c>
      <c r="S251" s="14">
        <v>42626.7503125</v>
      </c>
    </row>
    <row r="252" spans="1:19" ht="28.8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s="11" t="s">
        <v>8316</v>
      </c>
      <c r="S252" s="14">
        <v>41821.205636574072</v>
      </c>
    </row>
    <row r="253" spans="1:19" ht="28.8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s="11" t="s">
        <v>8316</v>
      </c>
      <c r="S253" s="14">
        <v>42016.706678240742</v>
      </c>
    </row>
    <row r="254" spans="1:19" ht="28.8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s="11" t="s">
        <v>8316</v>
      </c>
      <c r="S254" s="14">
        <v>42011.202581018515</v>
      </c>
    </row>
    <row r="255" spans="1:19" ht="28.8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s="11" t="s">
        <v>8316</v>
      </c>
      <c r="S255" s="14">
        <v>42643.632858796293</v>
      </c>
    </row>
    <row r="256" spans="1:19" ht="28.8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s="11" t="s">
        <v>8316</v>
      </c>
      <c r="S256" s="14">
        <v>42179.898472222223</v>
      </c>
    </row>
    <row r="257" spans="1:19" ht="28.8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s="11" t="s">
        <v>8316</v>
      </c>
      <c r="S257" s="14">
        <v>42575.130057870367</v>
      </c>
    </row>
    <row r="258" spans="1:19" ht="28.8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s="11" t="s">
        <v>8316</v>
      </c>
      <c r="S258" s="14">
        <v>42420.019097222219</v>
      </c>
    </row>
    <row r="259" spans="1:19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s="11" t="s">
        <v>8316</v>
      </c>
      <c r="S259" s="14">
        <v>42053.671666666662</v>
      </c>
    </row>
    <row r="260" spans="1:19" ht="28.8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s="11" t="s">
        <v>8316</v>
      </c>
      <c r="S260" s="14">
        <v>42605.765381944439</v>
      </c>
    </row>
    <row r="261" spans="1:19" ht="28.8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s="11" t="s">
        <v>8316</v>
      </c>
      <c r="S261" s="14">
        <v>42458.641724537039</v>
      </c>
    </row>
    <row r="262" spans="1:19" ht="28.8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s="11" t="s">
        <v>8316</v>
      </c>
      <c r="S262" s="14">
        <v>42529.022013888884</v>
      </c>
    </row>
    <row r="263" spans="1:19" ht="28.8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s="11" t="s">
        <v>8316</v>
      </c>
      <c r="S263" s="14">
        <v>41928.170497685183</v>
      </c>
    </row>
    <row r="264" spans="1:19" ht="28.8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s="11" t="s">
        <v>8316</v>
      </c>
      <c r="S264" s="14">
        <v>42062.834444444445</v>
      </c>
    </row>
    <row r="265" spans="1:19" ht="28.8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s="11" t="s">
        <v>8316</v>
      </c>
      <c r="S265" s="14">
        <v>41921.279976851853</v>
      </c>
    </row>
    <row r="266" spans="1:19" ht="28.8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s="11" t="s">
        <v>8316</v>
      </c>
      <c r="S266" s="14">
        <v>42128.736608796295</v>
      </c>
    </row>
    <row r="267" spans="1:19" ht="28.8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s="11" t="s">
        <v>8316</v>
      </c>
      <c r="S267" s="14">
        <v>42053.916921296302</v>
      </c>
    </row>
    <row r="268" spans="1:19" ht="28.8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s="11" t="s">
        <v>8316</v>
      </c>
      <c r="S268" s="14">
        <v>42171.317442129628</v>
      </c>
    </row>
    <row r="269" spans="1:19" ht="28.8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s="11" t="s">
        <v>8316</v>
      </c>
      <c r="S269" s="14">
        <v>41793.668761574074</v>
      </c>
    </row>
    <row r="270" spans="1:19" ht="28.8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s="11" t="s">
        <v>8316</v>
      </c>
      <c r="S270" s="14">
        <v>42506.760405092587</v>
      </c>
    </row>
    <row r="271" spans="1:19" ht="28.8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s="11" t="s">
        <v>8316</v>
      </c>
      <c r="S271" s="14">
        <v>42372.693055555559</v>
      </c>
    </row>
    <row r="272" spans="1:19" ht="28.8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s="11" t="s">
        <v>8316</v>
      </c>
      <c r="S272" s="14">
        <v>42126.87501157407</v>
      </c>
    </row>
    <row r="273" spans="1:19" ht="28.8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s="11" t="s">
        <v>8316</v>
      </c>
      <c r="S273" s="14">
        <v>42087.768055555556</v>
      </c>
    </row>
    <row r="274" spans="1:19" ht="28.8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s="11" t="s">
        <v>8316</v>
      </c>
      <c r="S274" s="14">
        <v>42443.802361111113</v>
      </c>
    </row>
    <row r="275" spans="1:19" ht="28.8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s="11" t="s">
        <v>8316</v>
      </c>
      <c r="S275" s="14">
        <v>42121.249814814815</v>
      </c>
    </row>
    <row r="276" spans="1:19" ht="28.8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s="11" t="s">
        <v>8316</v>
      </c>
      <c r="S276" s="14">
        <v>42268.009224537032</v>
      </c>
    </row>
    <row r="277" spans="1:19" ht="28.8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s="11" t="s">
        <v>8316</v>
      </c>
      <c r="S277" s="14">
        <v>41848.866157407407</v>
      </c>
    </row>
    <row r="278" spans="1:19" ht="28.8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s="11" t="s">
        <v>8316</v>
      </c>
      <c r="S278" s="14">
        <v>42689.214988425927</v>
      </c>
    </row>
    <row r="279" spans="1:19" ht="28.8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s="11" t="s">
        <v>8316</v>
      </c>
      <c r="S279" s="14">
        <v>42584.846828703703</v>
      </c>
    </row>
    <row r="280" spans="1:19" ht="28.8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s="11" t="s">
        <v>8316</v>
      </c>
      <c r="S280" s="14">
        <v>42511.741944444439</v>
      </c>
    </row>
    <row r="281" spans="1:19" ht="28.8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s="11" t="s">
        <v>8316</v>
      </c>
      <c r="S281" s="14">
        <v>42132.036168981482</v>
      </c>
    </row>
    <row r="282" spans="1:19" ht="28.8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s="11" t="s">
        <v>8316</v>
      </c>
      <c r="S282" s="14">
        <v>42419.91942129629</v>
      </c>
    </row>
    <row r="283" spans="1:19" ht="28.8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s="11" t="s">
        <v>8316</v>
      </c>
      <c r="S283" s="14">
        <v>42430.839398148149</v>
      </c>
    </row>
    <row r="284" spans="1:19" ht="28.8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s="11" t="s">
        <v>8316</v>
      </c>
      <c r="S284" s="14">
        <v>42297.748738425929</v>
      </c>
    </row>
    <row r="285" spans="1:19" ht="86.4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s="11" t="s">
        <v>8316</v>
      </c>
      <c r="S285" s="14">
        <v>41760.935706018521</v>
      </c>
    </row>
    <row r="286" spans="1:19" ht="28.8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s="11" t="s">
        <v>8316</v>
      </c>
      <c r="S286" s="14">
        <v>41829.734259259261</v>
      </c>
    </row>
    <row r="287" spans="1:19" ht="28.8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s="11" t="s">
        <v>8316</v>
      </c>
      <c r="S287" s="14">
        <v>42491.92288194444</v>
      </c>
    </row>
    <row r="288" spans="1:19" ht="28.8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s="11" t="s">
        <v>8316</v>
      </c>
      <c r="S288" s="14">
        <v>41950.859560185185</v>
      </c>
    </row>
    <row r="289" spans="1:19" ht="28.8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s="11" t="s">
        <v>8316</v>
      </c>
      <c r="S289" s="14">
        <v>41802.62090277778</v>
      </c>
    </row>
    <row r="290" spans="1:19" ht="28.8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s="11" t="s">
        <v>8316</v>
      </c>
      <c r="S290" s="14">
        <v>41781.096203703702</v>
      </c>
    </row>
    <row r="291" spans="1:19" ht="28.8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s="11" t="s">
        <v>8316</v>
      </c>
      <c r="S291" s="14">
        <v>42020.846666666665</v>
      </c>
    </row>
    <row r="292" spans="1:19" ht="28.8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s="11" t="s">
        <v>8316</v>
      </c>
      <c r="S292" s="14">
        <v>42125.772812499999</v>
      </c>
    </row>
    <row r="293" spans="1:19" ht="28.8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s="11" t="s">
        <v>8316</v>
      </c>
      <c r="S293" s="14">
        <v>41856.010069444441</v>
      </c>
    </row>
    <row r="294" spans="1:19" ht="28.8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s="11" t="s">
        <v>8316</v>
      </c>
      <c r="S294" s="14">
        <v>41893.783553240741</v>
      </c>
    </row>
    <row r="295" spans="1:19" ht="28.8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s="11" t="s">
        <v>8316</v>
      </c>
      <c r="S295" s="14">
        <v>41881.361342592594</v>
      </c>
    </row>
    <row r="296" spans="1:19" ht="28.8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s="11" t="s">
        <v>8316</v>
      </c>
      <c r="S296" s="14">
        <v>41880.76357638889</v>
      </c>
    </row>
    <row r="297" spans="1:19" ht="28.8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s="11" t="s">
        <v>8316</v>
      </c>
      <c r="S297" s="14">
        <v>42214.6956712963</v>
      </c>
    </row>
    <row r="298" spans="1:19" ht="28.8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s="11" t="s">
        <v>8316</v>
      </c>
      <c r="S298" s="14">
        <v>42460.335312499999</v>
      </c>
    </row>
    <row r="299" spans="1:19" ht="28.8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s="11" t="s">
        <v>8316</v>
      </c>
      <c r="S299" s="14">
        <v>42167.023206018523</v>
      </c>
    </row>
    <row r="300" spans="1:19" ht="28.8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s="11" t="s">
        <v>8316</v>
      </c>
      <c r="S300" s="14">
        <v>42177.761782407411</v>
      </c>
    </row>
    <row r="301" spans="1:19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s="11" t="s">
        <v>8316</v>
      </c>
      <c r="S301" s="14">
        <v>42521.654328703706</v>
      </c>
    </row>
    <row r="302" spans="1:19" ht="28.8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s="11" t="s">
        <v>8316</v>
      </c>
      <c r="S302" s="14">
        <v>41884.599849537037</v>
      </c>
    </row>
    <row r="303" spans="1:19" ht="28.8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s="11" t="s">
        <v>8316</v>
      </c>
      <c r="S303" s="14">
        <v>42289.761192129634</v>
      </c>
    </row>
    <row r="304" spans="1:19" ht="28.8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s="11" t="s">
        <v>8316</v>
      </c>
      <c r="S304" s="14">
        <v>42243.6252662037</v>
      </c>
    </row>
    <row r="305" spans="1:19" ht="28.8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s="11" t="s">
        <v>8316</v>
      </c>
      <c r="S305" s="14">
        <v>42600.756041666667</v>
      </c>
    </row>
    <row r="306" spans="1:19" ht="28.8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s="11" t="s">
        <v>8316</v>
      </c>
      <c r="S306" s="14">
        <v>41829.599791666667</v>
      </c>
    </row>
    <row r="307" spans="1:19" ht="28.8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s="11" t="s">
        <v>8316</v>
      </c>
      <c r="S307" s="14">
        <v>42040.831678240742</v>
      </c>
    </row>
    <row r="308" spans="1:19" ht="28.8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s="11" t="s">
        <v>8316</v>
      </c>
      <c r="S308" s="14">
        <v>42075.807395833333</v>
      </c>
    </row>
    <row r="309" spans="1:19" ht="28.8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s="11" t="s">
        <v>8316</v>
      </c>
      <c r="S309" s="14">
        <v>42073.660694444443</v>
      </c>
    </row>
    <row r="310" spans="1:19" ht="28.8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s="11" t="s">
        <v>8316</v>
      </c>
      <c r="S310" s="14">
        <v>42480.078715277778</v>
      </c>
    </row>
    <row r="311" spans="1:19" ht="28.8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s="11" t="s">
        <v>8316</v>
      </c>
      <c r="S311" s="14">
        <v>42411.942291666666</v>
      </c>
    </row>
    <row r="312" spans="1:19" ht="28.8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s="11" t="s">
        <v>8316</v>
      </c>
      <c r="S312" s="14">
        <v>41753.515856481477</v>
      </c>
    </row>
    <row r="313" spans="1:19" ht="28.8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s="11" t="s">
        <v>8316</v>
      </c>
      <c r="S313" s="14">
        <v>42196.028703703705</v>
      </c>
    </row>
    <row r="314" spans="1:19" ht="28.8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s="11" t="s">
        <v>8316</v>
      </c>
      <c r="S314" s="14">
        <v>42016.050451388888</v>
      </c>
    </row>
    <row r="315" spans="1:19" ht="28.8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s="11" t="s">
        <v>8316</v>
      </c>
      <c r="S315" s="14">
        <v>41730.276747685188</v>
      </c>
    </row>
    <row r="316" spans="1:19" ht="100.8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s="11" t="s">
        <v>8316</v>
      </c>
      <c r="S316" s="14">
        <v>42203.680300925931</v>
      </c>
    </row>
    <row r="317" spans="1:19" ht="28.8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s="11" t="s">
        <v>8316</v>
      </c>
      <c r="S317" s="14">
        <v>41974.743148148147</v>
      </c>
    </row>
    <row r="318" spans="1:19" ht="28.8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s="11" t="s">
        <v>8316</v>
      </c>
      <c r="S318" s="14">
        <v>41869.740671296298</v>
      </c>
    </row>
    <row r="319" spans="1:19" ht="28.8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s="11" t="s">
        <v>8316</v>
      </c>
      <c r="S319" s="14">
        <v>41982.688611111109</v>
      </c>
    </row>
    <row r="320" spans="1:19" ht="28.8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s="11" t="s">
        <v>8316</v>
      </c>
      <c r="S320" s="14">
        <v>41976.331979166673</v>
      </c>
    </row>
    <row r="321" spans="1:19" ht="28.8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s="11" t="s">
        <v>8316</v>
      </c>
      <c r="S321" s="14">
        <v>41926.942685185182</v>
      </c>
    </row>
    <row r="322" spans="1:19" ht="28.8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s="11" t="s">
        <v>8316</v>
      </c>
      <c r="S322" s="14">
        <v>42561.783877314811</v>
      </c>
    </row>
    <row r="323" spans="1:19" ht="28.8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s="11" t="s">
        <v>8316</v>
      </c>
      <c r="S323" s="14">
        <v>42649.54923611111</v>
      </c>
    </row>
    <row r="324" spans="1:19" ht="28.8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s="11" t="s">
        <v>8316</v>
      </c>
      <c r="S324" s="14">
        <v>42093.786840277782</v>
      </c>
    </row>
    <row r="325" spans="1:19" ht="28.8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s="11" t="s">
        <v>8316</v>
      </c>
      <c r="S325" s="14">
        <v>42026.176180555558</v>
      </c>
    </row>
    <row r="326" spans="1:19" ht="28.8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s="11" t="s">
        <v>8316</v>
      </c>
      <c r="S326" s="14">
        <v>42451.095856481479</v>
      </c>
    </row>
    <row r="327" spans="1:19" ht="28.8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s="11" t="s">
        <v>8316</v>
      </c>
      <c r="S327" s="14">
        <v>42418.425983796296</v>
      </c>
    </row>
    <row r="328" spans="1:19" ht="28.8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s="11" t="s">
        <v>8316</v>
      </c>
      <c r="S328" s="14">
        <v>41964.716319444444</v>
      </c>
    </row>
    <row r="329" spans="1:19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s="11" t="s">
        <v>8316</v>
      </c>
      <c r="S329" s="14">
        <v>42576.697569444441</v>
      </c>
    </row>
    <row r="330" spans="1:19" ht="28.8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s="11" t="s">
        <v>8316</v>
      </c>
      <c r="S330" s="14">
        <v>42125.647534722222</v>
      </c>
    </row>
    <row r="331" spans="1:19" ht="28.8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s="11" t="s">
        <v>8316</v>
      </c>
      <c r="S331" s="14">
        <v>42003.948425925926</v>
      </c>
    </row>
    <row r="332" spans="1:19" ht="28.8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s="11" t="s">
        <v>8316</v>
      </c>
      <c r="S332" s="14">
        <v>41988.829942129625</v>
      </c>
    </row>
    <row r="333" spans="1:19" ht="28.8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s="11" t="s">
        <v>8316</v>
      </c>
      <c r="S333" s="14">
        <v>41974.898599537039</v>
      </c>
    </row>
    <row r="334" spans="1:19" ht="28.8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s="11" t="s">
        <v>8316</v>
      </c>
      <c r="S334" s="14">
        <v>42592.066921296297</v>
      </c>
    </row>
    <row r="335" spans="1:19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s="11" t="s">
        <v>8316</v>
      </c>
      <c r="S335" s="14">
        <v>42050.008368055554</v>
      </c>
    </row>
    <row r="336" spans="1:19" ht="28.8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s="11" t="s">
        <v>8316</v>
      </c>
      <c r="S336" s="14">
        <v>42417.585532407407</v>
      </c>
    </row>
    <row r="337" spans="1:19" ht="28.8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s="11" t="s">
        <v>8316</v>
      </c>
      <c r="S337" s="14">
        <v>41866.79886574074</v>
      </c>
    </row>
    <row r="338" spans="1:19" ht="28.8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s="11" t="s">
        <v>8316</v>
      </c>
      <c r="S338" s="14">
        <v>42220.79487268519</v>
      </c>
    </row>
    <row r="339" spans="1:19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s="11" t="s">
        <v>8316</v>
      </c>
      <c r="S339" s="14">
        <v>42628.849120370374</v>
      </c>
    </row>
    <row r="340" spans="1:19" ht="28.8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s="11" t="s">
        <v>8316</v>
      </c>
      <c r="S340" s="14">
        <v>42447.894432870366</v>
      </c>
    </row>
    <row r="341" spans="1:19" ht="28.8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s="11" t="s">
        <v>8316</v>
      </c>
      <c r="S341" s="14">
        <v>42283.864351851851</v>
      </c>
    </row>
    <row r="342" spans="1:19" ht="28.8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s="11" t="s">
        <v>8316</v>
      </c>
      <c r="S342" s="14">
        <v>42483.015694444446</v>
      </c>
    </row>
    <row r="343" spans="1:19" ht="28.8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s="11" t="s">
        <v>8316</v>
      </c>
      <c r="S343" s="14">
        <v>41788.58997685185</v>
      </c>
    </row>
    <row r="344" spans="1:19" ht="28.8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s="11" t="s">
        <v>8316</v>
      </c>
      <c r="S344" s="14">
        <v>42144.041851851856</v>
      </c>
    </row>
    <row r="345" spans="1:19" ht="28.8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s="11" t="s">
        <v>8316</v>
      </c>
      <c r="S345" s="14">
        <v>42661.132245370376</v>
      </c>
    </row>
    <row r="346" spans="1:19" ht="28.8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s="11" t="s">
        <v>8316</v>
      </c>
      <c r="S346" s="14">
        <v>42037.938206018516</v>
      </c>
    </row>
    <row r="347" spans="1:19" ht="28.8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s="11" t="s">
        <v>8316</v>
      </c>
      <c r="S347" s="14">
        <v>42619.935694444444</v>
      </c>
    </row>
    <row r="348" spans="1:19" ht="28.8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s="11" t="s">
        <v>8316</v>
      </c>
      <c r="S348" s="14">
        <v>41877.221886574072</v>
      </c>
    </row>
    <row r="349" spans="1:19" ht="28.8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s="11" t="s">
        <v>8316</v>
      </c>
      <c r="S349" s="14">
        <v>41828.736921296295</v>
      </c>
    </row>
    <row r="350" spans="1:19" ht="57.6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s="11" t="s">
        <v>8316</v>
      </c>
      <c r="S350" s="14">
        <v>42545.774189814809</v>
      </c>
    </row>
    <row r="351" spans="1:19" ht="28.8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s="11" t="s">
        <v>8316</v>
      </c>
      <c r="S351" s="14">
        <v>42460.741747685184</v>
      </c>
    </row>
    <row r="352" spans="1:19" ht="28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s="11" t="s">
        <v>8316</v>
      </c>
      <c r="S352" s="14">
        <v>41887.292187500003</v>
      </c>
    </row>
    <row r="353" spans="1:19" ht="28.8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s="11" t="s">
        <v>8316</v>
      </c>
      <c r="S353" s="14">
        <v>41828.646319444444</v>
      </c>
    </row>
    <row r="354" spans="1:19" ht="28.8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s="11" t="s">
        <v>8316</v>
      </c>
      <c r="S354" s="14">
        <v>42173.803217592591</v>
      </c>
    </row>
    <row r="355" spans="1:19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s="11" t="s">
        <v>8316</v>
      </c>
      <c r="S355" s="14">
        <v>41775.858564814815</v>
      </c>
    </row>
    <row r="356" spans="1:19" ht="28.8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s="11" t="s">
        <v>8316</v>
      </c>
      <c r="S356" s="14">
        <v>42055.277199074073</v>
      </c>
    </row>
    <row r="357" spans="1:19" ht="28.8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s="11" t="s">
        <v>8316</v>
      </c>
      <c r="S357" s="14">
        <v>42447.896666666667</v>
      </c>
    </row>
    <row r="358" spans="1:19" ht="28.8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s="11" t="s">
        <v>8316</v>
      </c>
      <c r="S358" s="14">
        <v>42523.248715277776</v>
      </c>
    </row>
    <row r="359" spans="1:19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s="11" t="s">
        <v>8316</v>
      </c>
      <c r="S359" s="14">
        <v>41822.90488425926</v>
      </c>
    </row>
    <row r="360" spans="1:19" ht="28.8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s="11" t="s">
        <v>8316</v>
      </c>
      <c r="S360" s="14">
        <v>42185.556157407409</v>
      </c>
    </row>
    <row r="361" spans="1:19" ht="28.8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s="11" t="s">
        <v>8316</v>
      </c>
      <c r="S361" s="14">
        <v>41820.62809027778</v>
      </c>
    </row>
    <row r="362" spans="1:19" ht="28.8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s="11" t="s">
        <v>8316</v>
      </c>
      <c r="S362" s="14">
        <v>41876.815787037034</v>
      </c>
    </row>
    <row r="363" spans="1:19" ht="28.8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s="11" t="s">
        <v>8316</v>
      </c>
      <c r="S363" s="14">
        <v>41802.574282407404</v>
      </c>
    </row>
    <row r="364" spans="1:19" ht="28.8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s="11" t="s">
        <v>8316</v>
      </c>
      <c r="S364" s="14">
        <v>41786.761354166665</v>
      </c>
    </row>
    <row r="365" spans="1:19" ht="28.8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s="11" t="s">
        <v>8316</v>
      </c>
      <c r="S365" s="14">
        <v>42627.454097222217</v>
      </c>
    </row>
    <row r="366" spans="1:19" ht="28.8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s="11" t="s">
        <v>8316</v>
      </c>
      <c r="S366" s="14">
        <v>42374.651504629626</v>
      </c>
    </row>
    <row r="367" spans="1:19" ht="28.8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s="11" t="s">
        <v>8316</v>
      </c>
      <c r="S367" s="14">
        <v>41772.685393518521</v>
      </c>
    </row>
    <row r="368" spans="1:19" ht="28.8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s="11" t="s">
        <v>8316</v>
      </c>
      <c r="S368" s="14">
        <v>42633.116851851853</v>
      </c>
    </row>
    <row r="369" spans="1:19" ht="28.8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s="11" t="s">
        <v>8316</v>
      </c>
      <c r="S369" s="14">
        <v>42219.180393518516</v>
      </c>
    </row>
    <row r="370" spans="1:19" ht="28.8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s="11" t="s">
        <v>8316</v>
      </c>
      <c r="S370" s="14">
        <v>41753.593275462961</v>
      </c>
    </row>
    <row r="371" spans="1:19" ht="28.8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s="11" t="s">
        <v>8316</v>
      </c>
      <c r="S371" s="14">
        <v>42230.662731481483</v>
      </c>
    </row>
    <row r="372" spans="1:19" ht="28.8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s="11" t="s">
        <v>8316</v>
      </c>
      <c r="S372" s="14">
        <v>41787.218229166669</v>
      </c>
    </row>
    <row r="373" spans="1:19" ht="28.8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s="11" t="s">
        <v>8316</v>
      </c>
      <c r="S373" s="14">
        <v>42147.826840277776</v>
      </c>
    </row>
    <row r="374" spans="1:19" ht="28.8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s="11" t="s">
        <v>8316</v>
      </c>
      <c r="S374" s="14">
        <v>41940.598182870373</v>
      </c>
    </row>
    <row r="375" spans="1:19" ht="28.8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s="11" t="s">
        <v>8316</v>
      </c>
      <c r="S375" s="14">
        <v>42020.700567129628</v>
      </c>
    </row>
    <row r="376" spans="1:19" ht="28.8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s="11" t="s">
        <v>8316</v>
      </c>
      <c r="S376" s="14">
        <v>41891.96503472222</v>
      </c>
    </row>
    <row r="377" spans="1:19" ht="28.8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s="11" t="s">
        <v>8316</v>
      </c>
      <c r="S377" s="14">
        <v>42490.133877314816</v>
      </c>
    </row>
    <row r="378" spans="1:19" ht="43.2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s="11" t="s">
        <v>8316</v>
      </c>
      <c r="S378" s="14">
        <v>41995.870486111111</v>
      </c>
    </row>
    <row r="379" spans="1:19" ht="28.8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s="11" t="s">
        <v>8316</v>
      </c>
      <c r="S379" s="14">
        <v>42401.806562500002</v>
      </c>
    </row>
    <row r="380" spans="1:19" ht="28.8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s="11" t="s">
        <v>8316</v>
      </c>
      <c r="S380" s="14">
        <v>41897.602037037039</v>
      </c>
    </row>
    <row r="381" spans="1:19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s="11" t="s">
        <v>8316</v>
      </c>
      <c r="S381" s="14">
        <v>41882.585648148146</v>
      </c>
    </row>
    <row r="382" spans="1:19" ht="28.8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s="11" t="s">
        <v>8316</v>
      </c>
      <c r="S382" s="14">
        <v>42556.504490740743</v>
      </c>
    </row>
    <row r="383" spans="1:19" ht="28.8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s="11" t="s">
        <v>8316</v>
      </c>
      <c r="S383" s="14">
        <v>41792.542986111112</v>
      </c>
    </row>
    <row r="384" spans="1:19" ht="28.8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s="11" t="s">
        <v>8316</v>
      </c>
      <c r="S384" s="14">
        <v>41879.913761574076</v>
      </c>
    </row>
    <row r="385" spans="1:19" ht="28.8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s="11" t="s">
        <v>8316</v>
      </c>
      <c r="S385" s="14">
        <v>42552.048356481479</v>
      </c>
    </row>
    <row r="386" spans="1:19" ht="28.8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s="11" t="s">
        <v>8316</v>
      </c>
      <c r="S386" s="14">
        <v>41810.142199074071</v>
      </c>
    </row>
    <row r="387" spans="1:19" ht="28.8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s="11" t="s">
        <v>8316</v>
      </c>
      <c r="S387" s="14">
        <v>42072.576249999998</v>
      </c>
    </row>
    <row r="388" spans="1:19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s="11" t="s">
        <v>8316</v>
      </c>
      <c r="S388" s="14">
        <v>41779.724224537036</v>
      </c>
    </row>
    <row r="389" spans="1:19" ht="28.8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s="11" t="s">
        <v>8316</v>
      </c>
      <c r="S389" s="14">
        <v>42134.172071759262</v>
      </c>
    </row>
    <row r="390" spans="1:19" ht="28.8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s="11" t="s">
        <v>8316</v>
      </c>
      <c r="S390" s="14">
        <v>42505.738032407404</v>
      </c>
    </row>
    <row r="391" spans="1:19" ht="28.8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s="11" t="s">
        <v>8316</v>
      </c>
      <c r="S391" s="14">
        <v>42118.556331018524</v>
      </c>
    </row>
    <row r="392" spans="1:19" ht="28.8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s="11" t="s">
        <v>8316</v>
      </c>
      <c r="S392" s="14">
        <v>42360.887835648144</v>
      </c>
    </row>
    <row r="393" spans="1:19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s="11" t="s">
        <v>8316</v>
      </c>
      <c r="S393" s="14">
        <v>42165.993125000001</v>
      </c>
    </row>
    <row r="394" spans="1:19" ht="28.8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s="11" t="s">
        <v>8316</v>
      </c>
      <c r="S394" s="14">
        <v>41927.936157407406</v>
      </c>
    </row>
    <row r="395" spans="1:19" ht="28.8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s="11" t="s">
        <v>8316</v>
      </c>
      <c r="S395" s="14">
        <v>42462.140868055561</v>
      </c>
    </row>
    <row r="396" spans="1:19" ht="28.8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s="11" t="s">
        <v>8316</v>
      </c>
      <c r="S396" s="14">
        <v>42632.348310185189</v>
      </c>
    </row>
    <row r="397" spans="1:19" ht="28.8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s="11" t="s">
        <v>8316</v>
      </c>
      <c r="S397" s="14">
        <v>42054.849050925928</v>
      </c>
    </row>
    <row r="398" spans="1:19" ht="28.8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s="11" t="s">
        <v>8316</v>
      </c>
      <c r="S398" s="14">
        <v>42497.275706018518</v>
      </c>
    </row>
    <row r="399" spans="1:19" ht="28.8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s="11" t="s">
        <v>8316</v>
      </c>
      <c r="S399" s="14">
        <v>42058.904074074075</v>
      </c>
    </row>
    <row r="400" spans="1:19" ht="43.2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s="11" t="s">
        <v>8316</v>
      </c>
      <c r="S400" s="14">
        <v>41807.690081018518</v>
      </c>
    </row>
    <row r="401" spans="1:19" ht="28.8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s="11" t="s">
        <v>8316</v>
      </c>
      <c r="S401" s="14">
        <v>42284.69694444444</v>
      </c>
    </row>
    <row r="402" spans="1:19" ht="28.8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s="11" t="s">
        <v>8316</v>
      </c>
      <c r="S402" s="14">
        <v>42045.84238425926</v>
      </c>
    </row>
    <row r="403" spans="1:19" ht="28.8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s="11" t="s">
        <v>8316</v>
      </c>
      <c r="S403" s="14">
        <v>42184.209537037037</v>
      </c>
    </row>
    <row r="404" spans="1:19" ht="28.8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s="11" t="s">
        <v>8316</v>
      </c>
      <c r="S404" s="14">
        <v>42341.180636574078</v>
      </c>
    </row>
    <row r="405" spans="1:19" ht="28.8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s="11" t="s">
        <v>8316</v>
      </c>
      <c r="S405" s="14">
        <v>42170.910231481481</v>
      </c>
    </row>
    <row r="406" spans="1:19" ht="28.8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s="11" t="s">
        <v>8316</v>
      </c>
      <c r="S406" s="14">
        <v>42151.069606481484</v>
      </c>
    </row>
    <row r="407" spans="1:19" ht="28.8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s="11" t="s">
        <v>8316</v>
      </c>
      <c r="S407" s="14">
        <v>41944.527627314819</v>
      </c>
    </row>
    <row r="408" spans="1:19" ht="28.8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s="11" t="s">
        <v>8316</v>
      </c>
      <c r="S408" s="14">
        <v>42593.865405092598</v>
      </c>
    </row>
    <row r="409" spans="1:19" ht="28.8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s="11" t="s">
        <v>8316</v>
      </c>
      <c r="S409" s="14">
        <v>42503.740868055553</v>
      </c>
    </row>
    <row r="410" spans="1:19" ht="28.8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s="11" t="s">
        <v>8316</v>
      </c>
      <c r="S410" s="14">
        <v>41927.848900462966</v>
      </c>
    </row>
    <row r="411" spans="1:19" ht="28.8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s="11" t="s">
        <v>8316</v>
      </c>
      <c r="S411" s="14">
        <v>42375.114988425921</v>
      </c>
    </row>
    <row r="412" spans="1:19" ht="28.8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s="11" t="s">
        <v>8316</v>
      </c>
      <c r="S412" s="14">
        <v>42553.926527777774</v>
      </c>
    </row>
    <row r="413" spans="1:19" ht="28.8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s="11" t="s">
        <v>8316</v>
      </c>
      <c r="S413" s="14">
        <v>42155.142638888887</v>
      </c>
    </row>
  </sheetData>
  <autoFilter ref="F1:F413" xr:uid="{EE2E4C26-005C-4BB7-9439-A3CC04DC77C2}"/>
  <conditionalFormatting sqref="F1:F413">
    <cfRule type="cellIs" dxfId="6" priority="3" operator="equal">
      <formula>"successful"</formula>
    </cfRule>
    <cfRule type="cellIs" dxfId="5" priority="4" operator="equal">
      <formula>"live"</formula>
    </cfRule>
  </conditionalFormatting>
  <conditionalFormatting sqref="O2:O413 O1:P1 R1:S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77B08-6860-492F-A7C7-2120CA5C82A6}">
  <dimension ref="A1:D6"/>
  <sheetViews>
    <sheetView workbookViewId="0">
      <selection activeCell="D2" sqref="D2:D6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7" customWidth="1"/>
    <col min="4" max="4" width="7.33203125" bestFit="1" customWidth="1"/>
  </cols>
  <sheetData>
    <row r="1" spans="1:4" x14ac:dyDescent="0.3">
      <c r="A1" t="s">
        <v>8377</v>
      </c>
      <c r="B1" t="s">
        <v>8378</v>
      </c>
      <c r="C1" t="s">
        <v>8379</v>
      </c>
      <c r="D1" t="s">
        <v>8380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Sheet10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Varchasv GArg</cp:lastModifiedBy>
  <dcterms:created xsi:type="dcterms:W3CDTF">2017-04-20T15:17:24Z</dcterms:created>
  <dcterms:modified xsi:type="dcterms:W3CDTF">2022-10-02T20:34:26Z</dcterms:modified>
</cp:coreProperties>
</file>