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3"/>
  <workbookPr/>
  <mc:AlternateContent xmlns:mc="http://schemas.openxmlformats.org/markup-compatibility/2006">
    <mc:Choice Requires="x15">
      <x15ac:absPath xmlns:x15ac="http://schemas.microsoft.com/office/spreadsheetml/2010/11/ac" url="C:\TEXTES\EPSIC\ADMIN\ADMIN_DOMAINE_SANDRO\EXCEL_NOTES_DOMAINE_3\SHARE_POINT_ETIQUETTES_NUMERIQUES\"/>
    </mc:Choice>
  </mc:AlternateContent>
  <xr:revisionPtr revIDLastSave="22" documentId="13_ncr:1_{551EF201-EA73-4006-B4FB-C37C0D1A05B6}" xr6:coauthVersionLast="47" xr6:coauthVersionMax="47" xr10:uidLastSave="{37297A58-E966-4A20-A396-6B5CC8EE86A5}"/>
  <bookViews>
    <workbookView xWindow="-108" yWindow="-108" windowWidth="23256" windowHeight="12456" xr2:uid="{24446EAE-FF7B-4720-8461-B68F93A38A30}"/>
  </bookViews>
  <sheets>
    <sheet name="IELE1_SEMESTRES_12" sheetId="14" r:id="rId1"/>
    <sheet name="IELE2_SEMESTRES_34" sheetId="12" r:id="rId2"/>
    <sheet name="IELE3_SEMESTRES_56" sheetId="1" r:id="rId3"/>
    <sheet name="IELE4_SEMESTRES_78" sheetId="4" r:id="rId4"/>
    <sheet name="CP_ECG_IELE_BILAN" sheetId="10" r:id="rId5"/>
    <sheet name="IELE3P_SEMESTRES_12" sheetId="15" r:id="rId6"/>
    <sheet name="IELE4P_SEMESTRES_34" sheetId="16" r:id="rId7"/>
    <sheet name="CP_ECG_IELE_3P4P_BILAN" sheetId="17" r:id="rId8"/>
    <sheet name="EIT_SWISS_CALCULS_MOYENNES" sheetId="6" r:id="rId9"/>
  </sheets>
  <definedNames>
    <definedName name="BTE3PS1">IELE3P_SEMESTRES_12!$A$11:$C$13</definedName>
    <definedName name="BTE3PS1MOY">IELE3P_SEMESTRES_12!$D$13</definedName>
    <definedName name="BTE3PS2">IELE3P_SEMESTRES_12!$F$11:$H$13</definedName>
    <definedName name="BTE3PS2MOY">IELE3P_SEMESTRES_12!$I$13</definedName>
    <definedName name="BTE4PS1" localSheetId="6">IELE4P_SEMESTRES_34!$A$11:$C$13</definedName>
    <definedName name="BTE4PS1MOY" localSheetId="6">IELE4P_SEMESTRES_34!$D$13</definedName>
    <definedName name="BTE4PS2" localSheetId="6">IELE4P_SEMESTRES_34!$F$11:$H$13</definedName>
    <definedName name="BTE4PS2MOY" localSheetId="6">IELE4P_SEMESTRES_34!$I$13</definedName>
    <definedName name="BTES1">IELE1_SEMESTRES_12!$A$11:$C$13</definedName>
    <definedName name="BTES1MOY">IELE1_SEMESTRES_12!$D$13</definedName>
    <definedName name="BTES2">IELE1_SEMESTRES_12!$F$11:$H$13</definedName>
    <definedName name="BTES2MOY">IELE1_SEMESTRES_12!$I$13</definedName>
    <definedName name="BTES3">IELE2_SEMESTRES_34!$A$21:$C$23</definedName>
    <definedName name="BTES3JS">IELE2_SEMESTRES_34!$A$11:$C$13</definedName>
    <definedName name="BTES3MOY">IELE2_SEMESTRES_34!$D$23</definedName>
    <definedName name="BTES4">IELE2_SEMESTRES_34!$F$21:$H$23</definedName>
    <definedName name="BTES4JS">IELE2_SEMESTRES_34!$F$11:$H$13</definedName>
    <definedName name="BTES4MOY">IELE2_SEMESTRES_34!$I$23</definedName>
    <definedName name="CP3PS1MOY" localSheetId="5">IELE3P_SEMESTRES_12!$D$30</definedName>
    <definedName name="CP3PS2MOY" localSheetId="5">IELE3P_SEMESTRES_12!$I$30</definedName>
    <definedName name="CP4PS1MOY" localSheetId="6">IELE4P_SEMESTRES_34!$D$30</definedName>
    <definedName name="CP4PS2MOY" localSheetId="6">IELE4P_SEMESTRES_34!$I$30</definedName>
    <definedName name="CPS1MOY">IELE1_SEMESTRES_12!$D$25</definedName>
    <definedName name="CPS2MOY">IELE1_SEMESTRES_12!$I$25</definedName>
    <definedName name="CPS3MOY">IELE2_SEMESTRES_34!$D$32</definedName>
    <definedName name="CPS4MOY">IELE2_SEMESTRES_34!$I$32</definedName>
    <definedName name="CPS5MOY">IELE3_SEMESTRES_56!$D$25</definedName>
    <definedName name="CPS6MOY">IELE3_SEMESTRES_56!$I$25</definedName>
    <definedName name="CPS7MOY" localSheetId="3">IELE4_SEMESTRES_78!$D$25</definedName>
    <definedName name="CPS8MOY" localSheetId="3">IELE4_SEMESTRES_78!$I$25</definedName>
    <definedName name="DTE3PS1" localSheetId="5">IELE3P_SEMESTRES_12!$A$16:$C$18</definedName>
    <definedName name="DTE3PS1MOY" localSheetId="5">IELE3P_SEMESTRES_12!$D$18</definedName>
    <definedName name="DTE3PS2" localSheetId="5">IELE3P_SEMESTRES_12!$F$16:$H$18</definedName>
    <definedName name="DTE3PS2MOY" localSheetId="5">IELE3P_SEMESTRES_12!$I$18</definedName>
    <definedName name="DTE4PS1" localSheetId="6">IELE4P_SEMESTRES_34!$A$16:$C$18</definedName>
    <definedName name="DTE4PS1MOY" localSheetId="6">IELE4P_SEMESTRES_34!$D$18</definedName>
    <definedName name="DTE4PS2" localSheetId="6">IELE4P_SEMESTRES_34!$F$16:$H$18</definedName>
    <definedName name="DTE4PS2MOY" localSheetId="6">IELE4P_SEMESTRES_34!$I$18</definedName>
    <definedName name="DTES1">IELE1_SEMESTRES_12!$A$16:$C$18</definedName>
    <definedName name="DTES1MOY">IELE1_SEMESTRES_12!$D$18</definedName>
    <definedName name="DTES2">IELE1_SEMESTRES_12!$F$16:$H$18</definedName>
    <definedName name="DTES2MOY">IELE1_SEMESTRES_12!$I$18</definedName>
    <definedName name="DTES3">IELE2_SEMESTRES_34!$A$27:$C$29</definedName>
    <definedName name="DTES3JS">IELE2_SEMESTRES_34!$A$16:$C$18</definedName>
    <definedName name="DTES3MOY">IELE2_SEMESTRES_34!$D$29</definedName>
    <definedName name="DTES4">IELE2_SEMESTRES_34!$F$27:$H$29</definedName>
    <definedName name="DTES4JS">IELE2_SEMESTRES_34!$F$16:$H$18</definedName>
    <definedName name="DTES4MOY">IELE2_SEMESTRES_34!$I$29</definedName>
    <definedName name="DTES5">IELE3_SEMESTRES_56!$A$11:$C$13</definedName>
    <definedName name="DTES5MOY">IELE3_SEMESTRES_56!$D$13</definedName>
    <definedName name="DTES6">IELE3_SEMESTRES_56!$F$11:$H$13</definedName>
    <definedName name="DTES6MOY">IELE3_SEMESTRES_56!$I$13</definedName>
    <definedName name="DTES7" localSheetId="3">IELE4_SEMESTRES_78!$A$11:$C$13</definedName>
    <definedName name="DTES7MOY" localSheetId="3">IELE4_SEMESTRES_78!$D$13</definedName>
    <definedName name="DTES8" localSheetId="3">IELE4_SEMESTRES_78!$F$11:$H$13</definedName>
    <definedName name="DTES8MOY" localSheetId="3">IELE4_SEMESTRES_78!$I$13</definedName>
    <definedName name="ECGLCS1">IELE1_SEMESTRES_12!$A$29:$C$31</definedName>
    <definedName name="ECGLCS1MOY">IELE1_SEMESTRES_12!$D$31</definedName>
    <definedName name="ECGLCS2">IELE1_SEMESTRES_12!$F$29:$H$31</definedName>
    <definedName name="ECGLCS2MOY">IELE1_SEMESTRES_12!$I$31</definedName>
    <definedName name="ECGLCS3" localSheetId="0">IELE1_SEMESTRES_12!$A$29:$C$31</definedName>
    <definedName name="ECGLCS3">IELE2_SEMESTRES_34!$A$36:$C$38</definedName>
    <definedName name="ECGLCS3MOY">IELE2_SEMESTRES_34!$D$38</definedName>
    <definedName name="ECGLCS4">IELE2_SEMESTRES_34!$F$36:$H$38</definedName>
    <definedName name="ECGLCS4MOY">IELE2_SEMESTRES_34!$I$38</definedName>
    <definedName name="ECGLCS5" localSheetId="5">IELE3P_SEMESTRES_12!$A$34:$C$36</definedName>
    <definedName name="ECGLCS5" localSheetId="6">IELE4P_SEMESTRES_34!$A$34:$C$36</definedName>
    <definedName name="ECGLCS5">IELE3_SEMESTRES_56!$A$29:$C$31</definedName>
    <definedName name="ECGLCS5MOY" localSheetId="5">IELE3P_SEMESTRES_12!$D$36</definedName>
    <definedName name="ECGLCS5MOY" localSheetId="6">IELE4P_SEMESTRES_34!$D$36</definedName>
    <definedName name="ECGLCS5MOY">IELE3_SEMESTRES_56!$D$31</definedName>
    <definedName name="ECGLCS6" localSheetId="5">IELE3P_SEMESTRES_12!$F$34:$H$36</definedName>
    <definedName name="ECGLCS6" localSheetId="6">IELE4P_SEMESTRES_34!$F$34:$H$36</definedName>
    <definedName name="ECGLCS6">IELE3_SEMESTRES_56!$F$29:$H$31</definedName>
    <definedName name="ECGLCS6MOY" localSheetId="5">IELE3P_SEMESTRES_12!$I$36</definedName>
    <definedName name="ECGLCS6MOY" localSheetId="6">IELE4P_SEMESTRES_34!$I$36</definedName>
    <definedName name="ECGLCS6MOY">IELE3_SEMESTRES_56!$I$31</definedName>
    <definedName name="ECGLCS7" localSheetId="3">IELE4_SEMESTRES_78!$A$29:$C$31</definedName>
    <definedName name="ECGLCS7MOY" localSheetId="3">IELE4_SEMESTRES_78!$D$31</definedName>
    <definedName name="ECGLCS8" localSheetId="3">IELE4_SEMESTRES_78!$F$29:$H$31</definedName>
    <definedName name="ECGLCS8MOY" localSheetId="3">IELE4_SEMESTRES_78!$I$31</definedName>
    <definedName name="ECGS1MOY">IELE1_SEMESTRES_12!$D$37</definedName>
    <definedName name="ECGS2MOY">IELE1_SEMESTRES_12!$I$37</definedName>
    <definedName name="ECGS3MOY">IELE2_SEMESTRES_34!$D$44</definedName>
    <definedName name="ECGS4MOY">IELE2_SEMESTRES_34!$I$44</definedName>
    <definedName name="ECGS5MOY" localSheetId="5">IELE3P_SEMESTRES_12!$D$42</definedName>
    <definedName name="ECGS5MOY" localSheetId="6">IELE4P_SEMESTRES_34!$D$42</definedName>
    <definedName name="ECGS5MOY">IELE3_SEMESTRES_56!$D$37</definedName>
    <definedName name="ECGS6MOY" localSheetId="5">IELE3P_SEMESTRES_12!$I$42</definedName>
    <definedName name="ECGS6MOY" localSheetId="6">IELE4P_SEMESTRES_34!$I$42</definedName>
    <definedName name="ECGS6MOY">IELE3_SEMESTRES_56!$I$37</definedName>
    <definedName name="ECGS7MOY" localSheetId="3">IELE4_SEMESTRES_78!$D$37</definedName>
    <definedName name="ECGS8MOY" localSheetId="3">IELE4_SEMESTRES_78!$I$37</definedName>
    <definedName name="ECGSOS1">IELE1_SEMESTRES_12!$A$33:$C$35</definedName>
    <definedName name="ECGSOS1MOY">IELE1_SEMESTRES_12!$D$35</definedName>
    <definedName name="ECGSOS2">IELE1_SEMESTRES_12!$F$33:$H$35</definedName>
    <definedName name="ECGSOS2MOY">IELE1_SEMESTRES_12!$I$35</definedName>
    <definedName name="ECGSOS3" localSheetId="0">IELE1_SEMESTRES_12!$A$33:$C$35</definedName>
    <definedName name="ECGSOS3">IELE2_SEMESTRES_34!$A$40:$C$42</definedName>
    <definedName name="ECGSOS3MOY">IELE2_SEMESTRES_34!$D$42</definedName>
    <definedName name="ECGSOS4">IELE2_SEMESTRES_34!$F$40:$H$42</definedName>
    <definedName name="ECGSOS4MOY">IELE2_SEMESTRES_34!$I$42</definedName>
    <definedName name="ECGSOS5" localSheetId="5">IELE3P_SEMESTRES_12!$A$38:$C$40</definedName>
    <definedName name="ECGSOS5" localSheetId="6">IELE4P_SEMESTRES_34!$A$38:$C$40</definedName>
    <definedName name="ECGSOS5">IELE3_SEMESTRES_56!$A$33:$C$35</definedName>
    <definedName name="ECGSOS5MOY" localSheetId="5">IELE3P_SEMESTRES_12!$D$40</definedName>
    <definedName name="ECGSOS5MOY" localSheetId="6">IELE4P_SEMESTRES_34!$D$40</definedName>
    <definedName name="ECGSOS5MOY">IELE3_SEMESTRES_56!$D$35</definedName>
    <definedName name="ECGSOS6" localSheetId="5">IELE3P_SEMESTRES_12!$F$38:$H$40</definedName>
    <definedName name="ECGSOS6" localSheetId="6">IELE4P_SEMESTRES_34!$F$38:$H$40</definedName>
    <definedName name="ECGSOS6">IELE3_SEMESTRES_56!$F$33:$H$35</definedName>
    <definedName name="ECGSOS6MOY" localSheetId="5">IELE3P_SEMESTRES_12!$I$40</definedName>
    <definedName name="ECGSOS6MOY" localSheetId="6">IELE4P_SEMESTRES_34!$I$40</definedName>
    <definedName name="ECGSOS6MOY">IELE3_SEMESTRES_56!$I$35</definedName>
    <definedName name="ECGSOS7" localSheetId="3">IELE4_SEMESTRES_78!$A$33:$C$35</definedName>
    <definedName name="ECGSOS7MOY" localSheetId="3">IELE4_SEMESTRES_78!$D$35</definedName>
    <definedName name="ECGSOS8" localSheetId="3">IELE4_SEMESTRES_78!$F$33:$H$35</definedName>
    <definedName name="ECGSOS8MOY" localSheetId="3">IELE4_SEMESTRES_78!$I$35</definedName>
    <definedName name="Print_Area" localSheetId="7">CP_ECG_IELE_3P4P_BILAN!$A$1:$I$30</definedName>
    <definedName name="Print_Area" localSheetId="4">CP_ECG_IELE_BILAN!$A$1:$I$34</definedName>
    <definedName name="Print_Area" localSheetId="0">IELE1_SEMESTRES_12!$A$1:$I$41</definedName>
    <definedName name="Print_Area" localSheetId="1">IELE2_SEMESTRES_34!$A$1:$I$48</definedName>
    <definedName name="Print_Area" localSheetId="2">IELE3_SEMESTRES_56!$A$1:$I$41</definedName>
    <definedName name="Print_Area" localSheetId="5">IELE3P_SEMESTRES_12!$A$1:$I$46</definedName>
    <definedName name="Print_Area" localSheetId="3">IELE4_SEMESTRES_78!$A$1:$I$41</definedName>
    <definedName name="Print_Area" localSheetId="6">IELE4P_SEMESTRES_34!$A$1:$I$46</definedName>
    <definedName name="TCO3PS1" localSheetId="5">IELE3P_SEMESTRES_12!$A$26:$C$28</definedName>
    <definedName name="TCO3PS1MOY" localSheetId="5">IELE3P_SEMESTRES_12!$D$28</definedName>
    <definedName name="TCO3PS1MOY">IELE3_SEMESTRES_56!$D$23</definedName>
    <definedName name="TCO3PS2" localSheetId="5">IELE3P_SEMESTRES_12!$F$26:$H$28</definedName>
    <definedName name="TCO3PS2MOY" localSheetId="5">IELE3P_SEMESTRES_12!$I$28</definedName>
    <definedName name="TCO4PS1" localSheetId="6">IELE4P_SEMESTRES_34!$A$26:$C$28</definedName>
    <definedName name="TCO4PS1MOY" localSheetId="6">IELE4P_SEMESTRES_34!$D$28</definedName>
    <definedName name="TCO4PS2" localSheetId="6">IELE4P_SEMESTRES_34!$F$26:$H$28</definedName>
    <definedName name="TCO4PS2MOY" localSheetId="6">IELE4P_SEMESTRES_34!$I$28</definedName>
    <definedName name="TCOS5">IELE3_SEMESTRES_56!$A$21:$C$23</definedName>
    <definedName name="TCOS6">IELE3_SEMESTRES_56!$F$21:$H$23</definedName>
    <definedName name="TCOS6MOY">IELE3_SEMESTRES_56!$I$23</definedName>
    <definedName name="TCOS7" localSheetId="3">IELE4_SEMESTRES_78!$A$21:$C$23</definedName>
    <definedName name="TCOS7MOY" localSheetId="3">IELE4_SEMESTRES_78!$D$23</definedName>
    <definedName name="TCOS8" localSheetId="3">IELE4_SEMESTRES_78!$F$21:$H$23</definedName>
    <definedName name="TCOS8MOY" localSheetId="3">IELE4_SEMESTRES_78!$I$23</definedName>
    <definedName name="TSE3PS1" localSheetId="5">IELE3P_SEMESTRES_12!$A$21:$C$23</definedName>
    <definedName name="TSE3PS1MOY" localSheetId="5">IELE3P_SEMESTRES_12!$D$23</definedName>
    <definedName name="TSE3PS2" localSheetId="5">IELE3P_SEMESTRES_12!$F$21:$H$23</definedName>
    <definedName name="TSE3PS2MOY" localSheetId="5">IELE3P_SEMESTRES_12!$I$23</definedName>
    <definedName name="TSE4PS1" localSheetId="6">IELE4P_SEMESTRES_34!$A$21:$C$23</definedName>
    <definedName name="TSE4PS1MOY" localSheetId="6">IELE4P_SEMESTRES_34!$D$23</definedName>
    <definedName name="TSE4PS2" localSheetId="6">IELE4P_SEMESTRES_34!$F$21:$H$23</definedName>
    <definedName name="TSE4PS2MOY" localSheetId="6">IELE4P_SEMESTRES_34!$I$23</definedName>
    <definedName name="TSES5">IELE3_SEMESTRES_56!$A$16:$C$18</definedName>
    <definedName name="TSES5MOY">IELE3_SEMESTRES_56!$D$18</definedName>
    <definedName name="TSES6">IELE3_SEMESTRES_56!$F$16:$H$18</definedName>
    <definedName name="TSES6MOY">IELE3_SEMESTRES_56!$I$18</definedName>
    <definedName name="TSES7" localSheetId="3">IELE4_SEMESTRES_78!$A$16:$C$18</definedName>
    <definedName name="TSES7MOY" localSheetId="3">IELE4_SEMESTRES_78!$D$18</definedName>
    <definedName name="TSES8" localSheetId="3">IELE4_SEMESTRES_78!$F$16:$H$18</definedName>
    <definedName name="TSES8MOY" localSheetId="3">IELE4_SEMESTRES_78!$I$18</definedName>
    <definedName name="TTRS1">IELE1_SEMESTRES_12!$A$21:$C$23</definedName>
    <definedName name="TTRS1MOY">IELE1_SEMESTRES_12!$D$23</definedName>
    <definedName name="TTRS2">IELE1_SEMESTRES_12!$F$21:$H$23</definedName>
    <definedName name="TTRS2MOY">IELE1_SEMESTRES_12!$I$23</definedName>
    <definedName name="TTRS3">IELE2_SEMESTRES_34!#REF!</definedName>
    <definedName name="TTRS3MOY">IELE2_SEMESTRES_34!#REF!</definedName>
    <definedName name="TTRS4">IELE2_SEMESTRES_34!#REF!</definedName>
    <definedName name="TTRS4MOY">IELE2_SEMESTRES_34!#REF!</definedName>
    <definedName name="_xlnm.Print_Area" localSheetId="7">CP_ECG_IELE_3P4P_BILAN!$A$1:$I$30</definedName>
    <definedName name="_xlnm.Print_Area" localSheetId="4">CP_ECG_IELE_BILAN!$A$1:$I$34</definedName>
    <definedName name="_xlnm.Print_Area" localSheetId="0">IELE1_SEMESTRES_12!$A$1:$I$41</definedName>
    <definedName name="_xlnm.Print_Area" localSheetId="1">IELE2_SEMESTRES_34!$A$1:$I$48</definedName>
    <definedName name="_xlnm.Print_Area" localSheetId="2">IELE3_SEMESTRES_56!$A$1:$I$41</definedName>
    <definedName name="_xlnm.Print_Area" localSheetId="5">IELE3P_SEMESTRES_12!$A$1:$I$46</definedName>
    <definedName name="_xlnm.Print_Area" localSheetId="3">IELE4_SEMESTRES_78!$A$1:$I$41</definedName>
    <definedName name="_xlnm.Print_Area" localSheetId="6">IELE4P_SEMESTRES_34!$A$1:$I$46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6" l="1"/>
  <c r="D28" i="16"/>
  <c r="I23" i="16"/>
  <c r="D23" i="16"/>
  <c r="I18" i="16"/>
  <c r="D18" i="16"/>
  <c r="I13" i="16"/>
  <c r="D13" i="16"/>
  <c r="D18" i="15"/>
  <c r="I13" i="15"/>
  <c r="D13" i="15"/>
  <c r="I28" i="15"/>
  <c r="D28" i="15"/>
  <c r="I23" i="15"/>
  <c r="D23" i="15"/>
  <c r="I18" i="15"/>
  <c r="I29" i="12"/>
  <c r="D29" i="12"/>
  <c r="I23" i="12"/>
  <c r="D23" i="12"/>
  <c r="I30" i="16" l="1"/>
  <c r="D12" i="17" s="1"/>
  <c r="I30" i="15"/>
  <c r="D10" i="17" s="1"/>
  <c r="D30" i="16"/>
  <c r="D11" i="17" s="1"/>
  <c r="D30" i="15"/>
  <c r="D9" i="17" s="1"/>
  <c r="I18" i="14"/>
  <c r="D35" i="14"/>
  <c r="D31" i="14"/>
  <c r="I31" i="14"/>
  <c r="I35" i="14"/>
  <c r="I23" i="14"/>
  <c r="D23" i="14"/>
  <c r="D18" i="14"/>
  <c r="I13" i="14"/>
  <c r="D13" i="14"/>
  <c r="I32" i="12"/>
  <c r="D42" i="12"/>
  <c r="I42" i="12"/>
  <c r="I38" i="12"/>
  <c r="D38" i="12"/>
  <c r="I31" i="4"/>
  <c r="I35" i="4"/>
  <c r="D35" i="4"/>
  <c r="D31" i="4"/>
  <c r="I18" i="4"/>
  <c r="D18" i="4"/>
  <c r="I13" i="4"/>
  <c r="D13" i="4"/>
  <c r="I35" i="1"/>
  <c r="D35" i="1"/>
  <c r="I31" i="1"/>
  <c r="D31" i="1"/>
  <c r="I23" i="1"/>
  <c r="D23" i="1"/>
  <c r="I18" i="1"/>
  <c r="D18" i="1"/>
  <c r="I13" i="1"/>
  <c r="D13" i="1"/>
  <c r="I25" i="4" l="1"/>
  <c r="D32" i="12"/>
  <c r="I37" i="14"/>
  <c r="D37" i="14"/>
  <c r="D25" i="14"/>
  <c r="I25" i="14"/>
  <c r="D12" i="10"/>
  <c r="D37" i="4"/>
  <c r="I44" i="12"/>
  <c r="D44" i="12"/>
  <c r="I37" i="4"/>
  <c r="I37" i="1"/>
  <c r="D37" i="1"/>
  <c r="D25" i="1"/>
  <c r="I25" i="1"/>
  <c r="D26" i="10" l="1"/>
  <c r="D24" i="10"/>
  <c r="D28" i="10"/>
  <c r="D10" i="10"/>
  <c r="D13" i="10"/>
  <c r="D29" i="10"/>
  <c r="D25" i="10"/>
  <c r="D9" i="10"/>
  <c r="D14" i="10"/>
  <c r="D27" i="10"/>
  <c r="D16" i="10"/>
  <c r="D22" i="10"/>
  <c r="D23" i="10"/>
  <c r="D11" i="10"/>
  <c r="D31" i="10" l="1"/>
  <c r="D14" i="17"/>
  <c r="D23" i="4" l="1"/>
  <c r="D25" i="4" s="1"/>
  <c r="D15" i="10" s="1"/>
  <c r="D1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026ED9F4-088C-495C-AF59-C3946A377B6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1" authorId="0" shapeId="0" xr:uid="{8B2EDA53-4F55-4351-9A76-900485FDFA1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1" authorId="0" shapeId="0" xr:uid="{709A7EA7-AF20-4B87-A1DD-34766A56233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1" authorId="0" shapeId="0" xr:uid="{1712D327-067F-4F34-9533-A254644D405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1" authorId="0" shapeId="0" xr:uid="{78F3D18D-3768-4452-A1AA-1DE644F20E5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1" authorId="0" shapeId="0" xr:uid="{6256E3B1-FE02-4640-ABBB-850358E982A1}">
      <text>
        <r>
          <rPr>
            <b/>
            <sz val="9"/>
            <color indexed="81"/>
            <rFont val="Tahoma"/>
            <charset val="1"/>
          </rPr>
          <t>ELECTRO REF</t>
        </r>
      </text>
    </comment>
    <comment ref="A12" authorId="0" shapeId="0" xr:uid="{A0928573-5FCC-4F10-A84A-9022B13074BE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B12" authorId="0" shapeId="0" xr:uid="{3E8F9949-A849-4174-91E8-B16E81EE2BDD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F12" authorId="0" shapeId="0" xr:uid="{DB87592C-D001-4167-B414-246D06326798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G12" authorId="0" shapeId="0" xr:uid="{A3DE3E07-A4A2-438B-A097-53295545A2D1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H12" authorId="0" shapeId="0" xr:uid="{0ACC6D0F-FAE2-445B-BA95-778CBE39087A}">
      <text>
        <r>
          <rPr>
            <b/>
            <sz val="9"/>
            <color indexed="81"/>
            <rFont val="Tahoma"/>
            <charset val="1"/>
          </rPr>
          <t>Math Réf</t>
        </r>
      </text>
    </comment>
    <comment ref="A16" authorId="0" shapeId="0" xr:uid="{AEDA83C1-BBAB-4EF5-B9D7-94E1768B089C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B16" authorId="0" shapeId="0" xr:uid="{69249845-A560-4373-AD23-516B79B69D13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C16" authorId="0" shapeId="0" xr:uid="{19EA41B7-E007-440A-99D3-4A5070B0D60C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F16" authorId="0" shapeId="0" xr:uid="{EA6BB15B-F12C-4B7A-8849-718FCBF62D2E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6" authorId="0" shapeId="0" xr:uid="{61AB81CB-4E81-432A-8FB8-49CF65294C6C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H16" authorId="0" shapeId="0" xr:uid="{3DC5A473-190A-4BE3-84E1-201BA563D20D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A21" authorId="0" shapeId="0" xr:uid="{ED5F73F9-A098-4D89-B710-85A1B4CBD56F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B21" authorId="0" shapeId="0" xr:uid="{5F75D31D-623C-4339-8D8C-21E656A91966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C21" authorId="0" shapeId="0" xr:uid="{B437B6EA-1DA2-4B53-A117-2A007C617B72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F21" authorId="0" shapeId="0" xr:uid="{6BE5BB8B-9832-438D-9062-742940E9C876}">
      <text>
        <r>
          <rPr>
            <b/>
            <sz val="9"/>
            <color indexed="81"/>
            <rFont val="Tahoma"/>
            <charset val="1"/>
          </rPr>
          <t>Matériaux</t>
        </r>
      </text>
    </comment>
    <comment ref="G21" authorId="0" shapeId="0" xr:uid="{17F087B3-7AB2-4160-BAB1-1FEE11E62111}">
      <text>
        <r>
          <rPr>
            <b/>
            <sz val="9"/>
            <color indexed="81"/>
            <rFont val="Tahoma"/>
            <charset val="1"/>
          </rPr>
          <t>Matériaux</t>
        </r>
      </text>
    </comment>
    <comment ref="H21" authorId="0" shapeId="0" xr:uid="{E70DE60A-6CBC-4F33-A339-5651E903F7DC}">
      <text>
        <r>
          <rPr>
            <b/>
            <sz val="9"/>
            <color indexed="81"/>
            <rFont val="Tahoma"/>
            <charset val="1"/>
          </rPr>
          <t>Matériaux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FE2E83A0-0CE0-40E0-AC6D-BE4C2C833EFB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1" authorId="0" shapeId="0" xr:uid="{61DC0493-540A-4EA6-A993-AFF538E3B3E4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1" authorId="0" shapeId="0" xr:uid="{4C970046-C7B9-42F2-B673-E000D4A431B5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1" authorId="0" shapeId="0" xr:uid="{4332EDB2-7788-4122-B885-0B9738864ED4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1" authorId="0" shapeId="0" xr:uid="{291149AD-E3AF-4419-8F69-7277C388ED3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1" authorId="0" shapeId="0" xr:uid="{320EE8E1-F7E3-4424-A3FA-A64DC492DC68}">
      <text>
        <r>
          <rPr>
            <b/>
            <sz val="9"/>
            <color indexed="81"/>
            <rFont val="Tahoma"/>
            <charset val="1"/>
          </rPr>
          <t>ELECTRO réf.</t>
        </r>
      </text>
    </comment>
    <comment ref="A12" authorId="0" shapeId="0" xr:uid="{6C05B6B2-0C37-4FF2-9753-716B67920A55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B12" authorId="0" shapeId="0" xr:uid="{CD0CA088-C714-4508-AE9F-EE1405226F16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F12" authorId="0" shapeId="0" xr:uid="{43227896-D1B0-42D6-87A3-E12897D1E3BA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G12" authorId="0" shapeId="0" xr:uid="{E66CDCB7-D162-4E2E-8A41-668706524F38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H12" authorId="0" shapeId="0" xr:uid="{7560439D-ACFE-4E00-91FC-342D43C48632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A16" authorId="0" shapeId="0" xr:uid="{C44BAACF-2BDC-4DCF-A33C-6245C2FA136A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6" authorId="0" shapeId="0" xr:uid="{64C9C713-9A81-4DB4-8201-8B7FCD1B877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6" authorId="0" shapeId="0" xr:uid="{52BF5EEC-5128-45CF-969E-FCF5FBBB625F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6" authorId="0" shapeId="0" xr:uid="{06AF31D8-12D5-4C23-A0DB-E32B9670B400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H16" authorId="0" shapeId="0" xr:uid="{A6585751-04EC-4763-8C9A-BB74BAB95C10}">
      <text>
        <r>
          <rPr>
            <b/>
            <sz val="9"/>
            <color indexed="81"/>
            <rFont val="Tahoma"/>
            <charset val="1"/>
          </rPr>
          <t>NIBT réf.</t>
        </r>
      </text>
    </comment>
    <comment ref="A17" authorId="0" shapeId="0" xr:uid="{A30F3811-8349-46A2-89AF-A6145F9B55B8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B17" authorId="0" shapeId="0" xr:uid="{353EB638-0E38-4974-BF4D-8F0E1BB61B3F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F17" authorId="0" shapeId="0" xr:uid="{3176512F-378C-42DD-8481-D29DE554B1B8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7" authorId="0" shapeId="0" xr:uid="{236F65A7-A823-4FAD-97EA-960773293CEB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H17" authorId="0" shapeId="0" xr:uid="{F6458E32-6C9A-4D39-8E96-202182D2AE39}">
      <text>
        <r>
          <rPr>
            <b/>
            <sz val="9"/>
            <color indexed="81"/>
            <rFont val="Tahoma"/>
            <charset val="1"/>
          </rPr>
          <t>Schéma réf.</t>
        </r>
      </text>
    </comment>
    <comment ref="A21" authorId="0" shapeId="0" xr:uid="{B0678C9B-2F1F-4568-A21F-065B41E4CD75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21" authorId="0" shapeId="0" xr:uid="{70A78001-8BAE-427A-8039-E3188892D1D9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21" authorId="0" shapeId="0" xr:uid="{E7067219-A9F2-480F-981D-01C2D60A5627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F21" authorId="0" shapeId="0" xr:uid="{AAA05AE7-F00F-41CB-81BF-969A893C094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21" authorId="0" shapeId="0" xr:uid="{811863EF-EDC9-4902-A233-2BB67FCBB16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21" authorId="0" shapeId="0" xr:uid="{E9A6F3CB-BDAD-4008-9831-86FB934F2F91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A22" authorId="0" shapeId="0" xr:uid="{ECB27C82-84FE-47AA-B467-4BE5A887F317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B22" authorId="0" shapeId="0" xr:uid="{C5A2458A-5E0F-4D7B-A631-80030AC42CE0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C22" authorId="0" shapeId="0" xr:uid="{D56537BC-F3F4-40F0-9E97-2617FED51BC4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F22" authorId="0" shapeId="0" xr:uid="{2ED9813A-E031-4D2E-9643-13027D154B0B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G22" authorId="0" shapeId="0" xr:uid="{52E5BA7F-78B0-4FC7-95A0-E3A7C8095FED}">
      <text>
        <r>
          <rPr>
            <b/>
            <sz val="9"/>
            <color indexed="81"/>
            <rFont val="Tahoma"/>
            <charset val="1"/>
          </rPr>
          <t>Production/ Appareils élec.</t>
        </r>
      </text>
    </comment>
    <comment ref="H22" authorId="0" shapeId="0" xr:uid="{890C47D9-7253-4853-B646-579673EC2326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A23" authorId="0" shapeId="0" xr:uid="{E83EB44D-1B5F-4738-8BA5-3983356A1767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B23" authorId="0" shapeId="0" xr:uid="{CE18D519-1AF1-4224-9704-C0F27F372221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F23" authorId="0" shapeId="0" xr:uid="{E9EAF3C5-4B2F-43AF-8A31-E1262D0AE0D4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G23" authorId="0" shapeId="0" xr:uid="{718DF140-BA62-4202-A09C-3B31417E2B83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A27" authorId="0" shapeId="0" xr:uid="{8B3992F9-5B0B-483A-BA4A-69866D1D7767}">
      <text>
        <r>
          <rPr>
            <b/>
            <sz val="9"/>
            <color indexed="81"/>
            <rFont val="Tahoma"/>
            <charset val="1"/>
          </rPr>
          <t>Plans</t>
        </r>
      </text>
    </comment>
    <comment ref="B27" authorId="0" shapeId="0" xr:uid="{FB56FA78-D2E1-4640-A3DA-A63E7FCEBD4D}">
      <text>
        <r>
          <rPr>
            <b/>
            <sz val="9"/>
            <color indexed="81"/>
            <rFont val="Tahoma"/>
            <charset val="1"/>
          </rPr>
          <t>Plans</t>
        </r>
      </text>
    </comment>
    <comment ref="F27" authorId="0" shapeId="0" xr:uid="{DD95E3C3-7A62-416B-9C8C-6C7B885B27A0}">
      <text>
        <r>
          <rPr>
            <b/>
            <sz val="9"/>
            <color indexed="81"/>
            <rFont val="Tahoma"/>
            <charset val="1"/>
          </rPr>
          <t>Plans</t>
        </r>
      </text>
    </comment>
    <comment ref="G27" authorId="0" shapeId="0" xr:uid="{A2768027-67FF-4339-8C61-1BB4BF275BE8}">
      <text>
        <r>
          <rPr>
            <b/>
            <sz val="9"/>
            <color indexed="81"/>
            <rFont val="Tahoma"/>
            <charset val="1"/>
          </rPr>
          <t>Plans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9D999F50-F4AD-4E02-9195-68829CE7F24F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1" authorId="0" shapeId="0" xr:uid="{32AEE2E9-F3CC-47DA-B6F4-BCC228069AF2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1" authorId="0" shapeId="0" xr:uid="{EBBCB178-1723-41CC-880F-39A95294123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1" authorId="0" shapeId="0" xr:uid="{4461A68D-34AF-4D1C-8B3F-C82AD7210E1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A12" authorId="0" shapeId="0" xr:uid="{C6755FFA-883B-4AD9-97B9-7A4A6DBFDBF8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B12" authorId="0" shapeId="0" xr:uid="{074FD130-12FD-4901-BA0E-995AB46AB7D6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F12" authorId="0" shapeId="0" xr:uid="{CE647343-843C-4AB6-AC7C-1B2E4434579B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2" authorId="0" shapeId="0" xr:uid="{4AB100E1-3971-4D0B-B91B-D505955612C8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A16" authorId="0" shapeId="0" xr:uid="{05370B67-8B12-4E95-A376-554451ACB714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6" authorId="0" shapeId="0" xr:uid="{87BB22C0-D9FE-410B-9C78-D2E302A0EA4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6" authorId="0" shapeId="0" xr:uid="{2EED05CC-A274-4538-8ECD-B1A7F6BEBCE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6" authorId="0" shapeId="0" xr:uid="{4C460594-ACB0-4FEA-B8CC-A99EBCDB53C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6" authorId="0" shapeId="0" xr:uid="{C9DAD282-511D-4AE5-8361-0B045046735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6" authorId="0" shapeId="0" xr:uid="{F4B8996B-0449-4744-8856-D83A24379CB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A21" authorId="0" shapeId="0" xr:uid="{E6DCC38B-F3A0-412F-8E1E-3FCA736D6BF5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B21" authorId="0" shapeId="0" xr:uid="{6807C258-70B4-4F07-BF2D-BCBE70AB1901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C21" authorId="0" shapeId="0" xr:uid="{CA0C6BD4-362D-4DB3-8A7B-8DE4E1932265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F21" authorId="0" shapeId="0" xr:uid="{108FCF5C-83E4-4A7E-B74C-AE67A9C71A1A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G21" authorId="0" shapeId="0" xr:uid="{07FAA5A7-42C9-419B-8EA2-4BDB3D3D780B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H21" authorId="0" shapeId="0" xr:uid="{B0919865-51C3-450F-887D-2C6BB863A9A0}">
      <text>
        <r>
          <rPr>
            <b/>
            <sz val="9"/>
            <color indexed="81"/>
            <rFont val="Tahoma"/>
            <charset val="1"/>
          </rPr>
          <t>Télématique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63E0A2B7-2303-4A37-8AB3-B23D77596B04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B11" authorId="0" shapeId="0" xr:uid="{27A9944B-DB01-4315-AC76-B887762039B1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C11" authorId="0" shapeId="0" xr:uid="{63E1C7C7-336C-4B72-87ED-963AB3F5E995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F11" authorId="0" shapeId="0" xr:uid="{A6CE1053-D9CD-4F65-8631-E58EAED021E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1" authorId="0" shapeId="0" xr:uid="{36C9AC0C-993D-4347-9EE1-2F6C2821BA38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2" authorId="0" shapeId="0" xr:uid="{0E4A2038-850F-4213-B511-A156227942E6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2" authorId="0" shapeId="0" xr:uid="{542DD229-6480-409F-94AF-85F222CF0234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A16" authorId="0" shapeId="0" xr:uid="{B51935BF-5DD0-4666-9799-D2205F40BC69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6" authorId="0" shapeId="0" xr:uid="{B797B91F-9FBF-4CFA-9446-1811FA8E3011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6" authorId="0" shapeId="0" xr:uid="{3E1D37FD-3EA8-4B95-9A37-B22FE5CCF045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6" authorId="0" shapeId="0" xr:uid="{4107A2DC-69E9-4F58-995F-1E310755B28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6" authorId="0" shapeId="0" xr:uid="{B6F53A83-E769-410E-9878-6E739BA186D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6" authorId="0" shapeId="0" xr:uid="{A9F45998-3F67-4A3A-80CA-0A6A48219BE7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A17" authorId="0" shapeId="0" xr:uid="{A24AD762-A22E-494B-AE4F-E1F515AF2C76}">
      <text>
        <r>
          <rPr>
            <b/>
            <sz val="9"/>
            <color indexed="81"/>
            <rFont val="Tahoma"/>
            <charset val="1"/>
          </rPr>
          <t>Appareils électriques</t>
        </r>
      </text>
    </comment>
    <comment ref="B17" authorId="0" shapeId="0" xr:uid="{FBDB857F-972B-4270-B2F9-03BD08F4FF28}">
      <text>
        <r>
          <rPr>
            <b/>
            <sz val="9"/>
            <color indexed="81"/>
            <rFont val="Tahoma"/>
            <charset val="1"/>
          </rPr>
          <t>Appareils électriques</t>
        </r>
      </text>
    </comment>
    <comment ref="F17" authorId="0" shapeId="0" xr:uid="{75511B8F-F613-410C-B2D8-21C83A267202}">
      <text>
        <r>
          <rPr>
            <b/>
            <sz val="9"/>
            <color indexed="81"/>
            <rFont val="Tahoma"/>
            <charset val="1"/>
          </rPr>
          <t>Automates programmables (API)</t>
        </r>
      </text>
    </comment>
    <comment ref="G17" authorId="0" shapeId="0" xr:uid="{0CBFAFEB-732F-4607-BDCF-9BD382B74FA1}">
      <text>
        <r>
          <rPr>
            <b/>
            <sz val="9"/>
            <color indexed="81"/>
            <rFont val="Tahoma"/>
            <charset val="1"/>
          </rPr>
          <t>Automates programmables (API)</t>
        </r>
      </text>
    </comment>
    <comment ref="A21" authorId="0" shapeId="0" xr:uid="{2CC2F920-5D91-4857-A5F9-D3E59F315012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B21" authorId="0" shapeId="0" xr:uid="{E206F9CC-0C1A-4C5C-BDCB-04474728031F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C21" authorId="0" shapeId="0" xr:uid="{34684242-5394-4481-AD6A-F69A7BAAF2F4}">
      <text>
        <r>
          <rPr>
            <b/>
            <sz val="9"/>
            <color indexed="81"/>
            <rFont val="Tahoma"/>
            <charset val="1"/>
          </rPr>
          <t>Télématique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A598E8CC-C58F-4471-A0EE-ECC444CD77CF}">
      <text>
        <r>
          <rPr>
            <b/>
            <sz val="9"/>
            <color indexed="81"/>
            <rFont val="Tahoma"/>
            <charset val="1"/>
          </rPr>
          <t>Mathématiques</t>
        </r>
      </text>
    </comment>
    <comment ref="B11" authorId="0" shapeId="0" xr:uid="{4A4168BF-0C55-469B-91B8-7DD2C6C4C4BD}">
      <text>
        <r>
          <rPr>
            <b/>
            <sz val="9"/>
            <color indexed="81"/>
            <rFont val="Tahoma"/>
            <charset val="1"/>
          </rPr>
          <t>Mathématiques</t>
        </r>
      </text>
    </comment>
    <comment ref="F11" authorId="0" shapeId="0" xr:uid="{2C2E92FA-6619-4CF6-83C8-B460C0C135E8}">
      <text>
        <r>
          <rPr>
            <b/>
            <sz val="9"/>
            <color indexed="81"/>
            <rFont val="Tahoma"/>
            <charset val="1"/>
          </rPr>
          <t>Mathématiques</t>
        </r>
      </text>
    </comment>
    <comment ref="G11" authorId="0" shapeId="0" xr:uid="{F777DC9D-8CBC-4049-A63E-1B7E9E90B494}">
      <text>
        <r>
          <rPr>
            <b/>
            <sz val="9"/>
            <color indexed="81"/>
            <rFont val="Tahoma"/>
            <charset val="1"/>
          </rPr>
          <t>Mathématiques</t>
        </r>
      </text>
    </comment>
    <comment ref="A12" authorId="0" shapeId="0" xr:uid="{B561E2A1-2512-41C1-B8CD-D22888D9E375}">
      <text>
        <r>
          <rPr>
            <b/>
            <sz val="9"/>
            <color indexed="81"/>
            <rFont val="Tahoma"/>
            <charset val="1"/>
          </rPr>
          <t>Physique / Chimie</t>
        </r>
      </text>
    </comment>
    <comment ref="B12" authorId="0" shapeId="0" xr:uid="{5D2105B5-2281-4813-9667-11A00D8A1EA6}">
      <text>
        <r>
          <rPr>
            <b/>
            <sz val="9"/>
            <color indexed="81"/>
            <rFont val="Tahoma"/>
            <charset val="1"/>
          </rPr>
          <t>Physique / Chimie</t>
        </r>
      </text>
    </comment>
    <comment ref="F12" authorId="0" shapeId="0" xr:uid="{DEBD9FEC-401C-47A8-B39A-9245AF998666}">
      <text>
        <r>
          <rPr>
            <b/>
            <sz val="9"/>
            <color indexed="81"/>
            <rFont val="Tahoma"/>
            <charset val="1"/>
          </rPr>
          <t>Physique / Chimie</t>
        </r>
      </text>
    </comment>
    <comment ref="G12" authorId="0" shapeId="0" xr:uid="{BADC0D6E-398D-498B-B6CA-B5E36A21DE45}">
      <text>
        <r>
          <rPr>
            <b/>
            <sz val="9"/>
            <color indexed="81"/>
            <rFont val="Tahoma"/>
            <charset val="1"/>
          </rPr>
          <t>Physique / Chimie</t>
        </r>
      </text>
    </comment>
    <comment ref="A16" authorId="0" shapeId="0" xr:uid="{CB6C2826-F6C9-42BF-B4E4-BB15AC1EB590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6" authorId="0" shapeId="0" xr:uid="{A93591D2-19A3-4BA2-BA10-AF121129460A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6" authorId="0" shapeId="0" xr:uid="{59BA8358-831D-4722-95F8-CAF18A03AE2F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6" authorId="0" shapeId="0" xr:uid="{9EB4835B-2FFA-4B97-B0B8-88FACBC9B3D0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A17" authorId="0" shapeId="0" xr:uid="{FE24AD65-3C16-43BD-AB02-53985B87000E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B17" authorId="0" shapeId="0" xr:uid="{A0A34DF3-7C4D-423D-BDE0-0FCB7920115E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F17" authorId="0" shapeId="0" xr:uid="{748C0691-6EBE-4F78-A8EF-F264853E8107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7" authorId="0" shapeId="0" xr:uid="{DFD88BDC-E02D-4E09-BD7E-A9C6A7E426E5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A21" authorId="0" shapeId="0" xr:uid="{CBA271CB-8746-42FA-BBE0-A6509A0147C5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21" authorId="0" shapeId="0" xr:uid="{C9F4AAE0-737B-4E2A-B92C-1BAE23FC49A8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21" authorId="0" shapeId="0" xr:uid="{3C00F7E8-E05A-4297-B6B8-E4E287DC1B5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21" authorId="0" shapeId="0" xr:uid="{B1A969A9-4606-4AB9-AC35-A5242ABDE27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21" authorId="0" shapeId="0" xr:uid="{06DA90FC-CB56-4317-BD0E-4652CD6F9F2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21" authorId="0" shapeId="0" xr:uid="{9A1DBF94-C77A-442D-B953-B20A0C9E9DD3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A26" authorId="0" shapeId="0" xr:uid="{0635029B-E109-4FDE-A075-636FF29E268D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B26" authorId="0" shapeId="0" xr:uid="{AB2CDD6D-902C-4990-95A4-1B0FF57AB0D9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C26" authorId="0" shapeId="0" xr:uid="{2975DB35-4F3B-4163-AC31-87592A29E688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F26" authorId="0" shapeId="0" xr:uid="{21333FBD-BDC0-4879-AC13-ABD8C958499E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G26" authorId="0" shapeId="0" xr:uid="{D83DDDBB-70F6-462D-83D0-0126AA4210DB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H26" authorId="0" shapeId="0" xr:uid="{72BFB848-8C9C-459B-84F9-C557D97D6097}">
      <text>
        <r>
          <rPr>
            <b/>
            <sz val="9"/>
            <color indexed="81"/>
            <rFont val="Tahoma"/>
            <charset val="1"/>
          </rPr>
          <t>Télématique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1419ABB8-DE43-44DC-B97D-8D3EAF51425E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B11" authorId="0" shapeId="0" xr:uid="{467DF1F8-35BA-4D59-9734-6B1DCCAB0C54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C11" authorId="0" shapeId="0" xr:uid="{AF395D86-008E-4AD5-9B7E-D0865E67F2EA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F11" authorId="0" shapeId="0" xr:uid="{D90FFD34-980C-42C4-8A87-F75030B5F0E5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G11" authorId="0" shapeId="0" xr:uid="{6BEF5EFD-886E-4E62-8FF7-37AB010D472C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H11" authorId="0" shapeId="0" xr:uid="{86C54762-9F81-4981-BF09-132074EB15BB}">
      <text>
        <r>
          <rPr>
            <b/>
            <sz val="9"/>
            <color indexed="81"/>
            <rFont val="Tahoma"/>
            <charset val="1"/>
          </rPr>
          <t>Electronique</t>
        </r>
      </text>
    </comment>
    <comment ref="A16" authorId="0" shapeId="0" xr:uid="{5140E204-4BEA-4D9A-8E34-34DEA884F6E3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B16" authorId="0" shapeId="0" xr:uid="{CDED666C-EE75-4095-B9DD-3B9C83375DC4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C16" authorId="0" shapeId="0" xr:uid="{D52D714C-91FA-4AA6-B648-8446E7EB9430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F16" authorId="0" shapeId="0" xr:uid="{69525100-01C1-4445-8FAD-8CF1E2D8772B}">
      <text>
        <r>
          <rPr>
            <b/>
            <sz val="9"/>
            <color indexed="81"/>
            <rFont val="Tahoma"/>
            <charset val="1"/>
          </rPr>
          <t>Schéma / NIBT</t>
        </r>
      </text>
    </comment>
    <comment ref="G16" authorId="0" shapeId="0" xr:uid="{5BA7FD3D-A015-4CA7-9873-53C753D5794F}">
      <text>
        <r>
          <rPr>
            <b/>
            <sz val="9"/>
            <color indexed="81"/>
            <rFont val="Tahoma"/>
            <charset val="1"/>
          </rPr>
          <t>Schéma / NIBT</t>
        </r>
      </text>
    </comment>
    <comment ref="H16" authorId="0" shapeId="0" xr:uid="{8EB0899B-F4A1-4691-874F-57BCA9C8694E}">
      <text>
        <r>
          <rPr>
            <b/>
            <sz val="9"/>
            <color indexed="81"/>
            <rFont val="Tahoma"/>
            <charset val="1"/>
          </rPr>
          <t>Schéma / NIBT</t>
        </r>
      </text>
    </comment>
    <comment ref="A21" authorId="0" shapeId="0" xr:uid="{369BAF31-0A75-4DDC-B71F-0B7A873C43E5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21" authorId="0" shapeId="0" xr:uid="{1A97E2EA-758C-45DD-8B18-88A5C00401F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21" authorId="0" shapeId="0" xr:uid="{0C6A6CBA-E4EA-4566-A318-A4C59AC4B280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21" authorId="0" shapeId="0" xr:uid="{B373279D-FF1F-4148-8FE4-1EC29BDFFF5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21" authorId="0" shapeId="0" xr:uid="{92FB29D1-33DB-4EEF-9E34-2135324AFF3E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21" authorId="0" shapeId="0" xr:uid="{F4748809-F822-474E-B779-224EDBEA35EE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A22" authorId="0" shapeId="0" xr:uid="{471EE6E0-6114-4D7F-BC4B-3688B584609B}">
      <text>
        <r>
          <rPr>
            <b/>
            <sz val="9"/>
            <color indexed="81"/>
            <rFont val="Tahoma"/>
            <charset val="1"/>
          </rPr>
          <t>Appareils électriques/API</t>
        </r>
      </text>
    </comment>
    <comment ref="B22" authorId="0" shapeId="0" xr:uid="{83B8EA62-A0B4-439B-84EC-CBC405DA845F}">
      <text>
        <r>
          <rPr>
            <b/>
            <sz val="9"/>
            <color indexed="81"/>
            <rFont val="Tahoma"/>
            <charset val="1"/>
          </rPr>
          <t>Appareils électriques/API</t>
        </r>
      </text>
    </comment>
    <comment ref="F22" authorId="0" shapeId="0" xr:uid="{5BA7633D-3361-41A7-AB90-95EA0B5F8A12}">
      <text>
        <r>
          <rPr>
            <b/>
            <sz val="9"/>
            <color indexed="81"/>
            <rFont val="Tahoma"/>
            <charset val="1"/>
          </rPr>
          <t>Appareils électriques/API</t>
        </r>
      </text>
    </comment>
    <comment ref="G22" authorId="0" shapeId="0" xr:uid="{23F33EC9-7F14-4EED-B7E6-BE8CDA9FCC76}">
      <text>
        <r>
          <rPr>
            <b/>
            <sz val="9"/>
            <color indexed="81"/>
            <rFont val="Tahoma"/>
            <charset val="1"/>
          </rPr>
          <t>Appareils électriques/API</t>
        </r>
      </text>
    </comment>
    <comment ref="A26" authorId="0" shapeId="0" xr:uid="{ADA3DAE1-9C79-4CCA-BE7E-13187D22EB0B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B26" authorId="0" shapeId="0" xr:uid="{B119A052-AC0F-4E47-BC0B-6F83B3691255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C26" authorId="0" shapeId="0" xr:uid="{1A4489DB-5C59-4B18-8AEE-91D30D742CC5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F26" authorId="0" shapeId="0" xr:uid="{64492569-676D-4BE7-9B38-C5ED40277B23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G26" authorId="0" shapeId="0" xr:uid="{6D15316A-2634-47FF-ABEF-52BD073D9B53}">
      <text>
        <r>
          <rPr>
            <b/>
            <sz val="9"/>
            <color indexed="81"/>
            <rFont val="Tahoma"/>
            <charset val="1"/>
          </rPr>
          <t>Télématique</t>
        </r>
      </text>
    </comment>
    <comment ref="H26" authorId="0" shapeId="0" xr:uid="{13DEB122-19FE-4138-860F-7D2A033338E4}">
      <text>
        <r>
          <rPr>
            <b/>
            <sz val="9"/>
            <color indexed="81"/>
            <rFont val="Tahoma"/>
            <charset val="1"/>
          </rPr>
          <t>Télématique</t>
        </r>
      </text>
    </comment>
  </commentList>
</comments>
</file>

<file path=xl/sharedStrings.xml><?xml version="1.0" encoding="utf-8"?>
<sst xmlns="http://schemas.openxmlformats.org/spreadsheetml/2006/main" count="217" uniqueCount="38">
  <si>
    <t>Installateur/trice-électricien/ne CFC</t>
  </si>
  <si>
    <t>Nom et prénom :</t>
  </si>
  <si>
    <t>Connaissances professionnelles «CP»</t>
  </si>
  <si>
    <t>Semestre 1</t>
  </si>
  <si>
    <t>Moyenne</t>
  </si>
  <si>
    <t>Semestre 2</t>
  </si>
  <si>
    <t>Bases technologiques</t>
  </si>
  <si>
    <t>BTE</t>
  </si>
  <si>
    <t>Documentation technique</t>
  </si>
  <si>
    <t>DTE</t>
  </si>
  <si>
    <t>Technique de travail</t>
  </si>
  <si>
    <t>TTR</t>
  </si>
  <si>
    <t>Moyenne de «CP»</t>
  </si>
  <si>
    <t>Culture générale «ECG»</t>
  </si>
  <si>
    <t>Langues et commun.</t>
  </si>
  <si>
    <t>Société</t>
  </si>
  <si>
    <t>Moyenne d'«ECG»</t>
  </si>
  <si>
    <t>Toutes les notes et les moyennes sont arrondies à 0.5</t>
  </si>
  <si>
    <t>Important : ce bulletin est mis à disposition à titre indicatif. Seul le bulletin officiel fait foi.</t>
  </si>
  <si>
    <t>Semestre 3</t>
  </si>
  <si>
    <t>Semestre 4</t>
  </si>
  <si>
    <t>BTE (jour de cours "standard")</t>
  </si>
  <si>
    <t>DTE (jour de cours "standard")</t>
  </si>
  <si>
    <t>BTE (jour ++)</t>
  </si>
  <si>
    <t>DTE (jour ++)</t>
  </si>
  <si>
    <t>Semestre 5</t>
  </si>
  <si>
    <t>Semestre 6</t>
  </si>
  <si>
    <t>Technique des systèmes électriques</t>
  </si>
  <si>
    <t>TSE</t>
  </si>
  <si>
    <t>Technique de communication</t>
  </si>
  <si>
    <t>TCO</t>
  </si>
  <si>
    <t>Semestre 7</t>
  </si>
  <si>
    <t>Semestre 8</t>
  </si>
  <si>
    <t>Semestres</t>
  </si>
  <si>
    <t>Moyenne de «CP» 4 ans</t>
  </si>
  <si>
    <t>Moyenne d'«ECG» 4 ans</t>
  </si>
  <si>
    <t>PASSERELLE ELMO-&gt; IELE</t>
  </si>
  <si>
    <t>EIT.SWISS PQ IELE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</si>
</sst>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ptos Narrow"/>
      <family val="2"/>
      <scheme val="minor"/>
    </font>
    <font>
      <b/>
      <sz val="20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Aptos Narrow"/>
      <family val="2"/>
      <scheme val="minor"/>
    </font>
    <font>
      <sz val="11"/>
      <color theme="1"/>
      <name val="Cambria"/>
      <family val="1"/>
    </font>
    <font>
      <sz val="16"/>
      <color theme="1"/>
      <name val="Cambria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Cambria"/>
      <family val="1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Aptos Narrow"/>
      <family val="2"/>
      <scheme val="minor"/>
    </font>
    <font>
      <sz val="16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6"/>
      <name val="Aptos Narrow"/>
      <family val="2"/>
      <scheme val="minor"/>
    </font>
    <font>
      <b/>
      <sz val="9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009AFF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0" fillId="0" borderId="3" xfId="0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8" fillId="0" borderId="0" xfId="0" applyFont="1"/>
    <xf numFmtId="0" fontId="4" fillId="2" borderId="5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11" fillId="0" borderId="0" xfId="0" applyFont="1"/>
    <xf numFmtId="0" fontId="12" fillId="0" borderId="0" xfId="0" applyFont="1"/>
    <xf numFmtId="0" fontId="4" fillId="3" borderId="5" xfId="0" applyFont="1" applyFill="1" applyBorder="1" applyAlignment="1" applyProtection="1">
      <alignment horizontal="center"/>
      <protection locked="0"/>
    </xf>
    <xf numFmtId="0" fontId="13" fillId="0" borderId="0" xfId="0" applyFont="1"/>
    <xf numFmtId="0" fontId="14" fillId="0" borderId="0" xfId="0" applyFont="1"/>
    <xf numFmtId="0" fontId="7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15" fillId="4" borderId="0" xfId="0" applyFont="1" applyFill="1" applyAlignment="1">
      <alignment horizontal="center" vertical="center"/>
    </xf>
    <xf numFmtId="0" fontId="9" fillId="0" borderId="0" xfId="1" applyAlignment="1">
      <alignment horizontal="center"/>
    </xf>
  </cellXfs>
  <cellStyles count="2">
    <cellStyle name="Lien hypertexte" xfId="1" builtinId="8"/>
    <cellStyle name="Normal" xfId="0" builtinId="0"/>
  </cellStyles>
  <dxfs count="13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9AFF"/>
      <color rgb="FFFFDDDD"/>
      <color rgb="FFFFCCCC"/>
      <color rgb="FFFFFFFF"/>
      <color rgb="FFFF9999"/>
      <color rgb="FFFF7C80"/>
      <color rgb="FFF4A49E"/>
      <color rgb="FF9A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9</xdr:col>
      <xdr:colOff>431009</xdr:colOff>
      <xdr:row>59</xdr:row>
      <xdr:rowOff>85467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27406EE-BBE7-48EF-48F6-CE0EFE119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7563329" cy="106925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it.swiss/fileadmin/user_upload/documents/Berufsbildung/Grundbildung/Elektroinstallateurin_EFZ/_fr/2015_IE_Directive_PQ.pdf" TargetMode="External"/><Relationship Id="rId1" Type="http://schemas.openxmlformats.org/officeDocument/2006/relationships/hyperlink" Target="https://www.eit.swiss/fileadmin/user_upload/documents/Berufsbildung/Grundbildung/Elektroplanerin_EFZ/_fr/2015_PE_Directive_PQ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2436-4E2C-455E-A39D-BDA0BF120069}">
  <dimension ref="A1:Z41"/>
  <sheetViews>
    <sheetView showGridLines="0" tabSelected="1" zoomScale="85" zoomScaleNormal="85" workbookViewId="0">
      <selection activeCell="B12" sqref="B12"/>
    </sheetView>
  </sheetViews>
  <sheetFormatPr defaultColWidth="11.42578125" defaultRowHeight="14.45"/>
  <cols>
    <col min="1" max="9" width="8.7109375" customWidth="1"/>
    <col min="26" max="26" width="11.5703125" style="18"/>
  </cols>
  <sheetData>
    <row r="1" spans="1:26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Z1" s="18">
        <v>6</v>
      </c>
    </row>
    <row r="2" spans="1:26">
      <c r="Z2" s="18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8">
        <v>5</v>
      </c>
    </row>
    <row r="4" spans="1:26">
      <c r="Z4" s="18">
        <v>4.5</v>
      </c>
    </row>
    <row r="5" spans="1:26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  <c r="Z5" s="18">
        <v>4</v>
      </c>
    </row>
    <row r="6" spans="1:26">
      <c r="Z6" s="18">
        <v>3.5</v>
      </c>
    </row>
    <row r="7" spans="1:26">
      <c r="A7" s="23" t="s">
        <v>3</v>
      </c>
      <c r="B7" s="23"/>
      <c r="C7" s="23"/>
      <c r="D7" s="8" t="s">
        <v>4</v>
      </c>
      <c r="E7" s="9"/>
      <c r="F7" s="23" t="s">
        <v>5</v>
      </c>
      <c r="G7" s="23"/>
      <c r="H7" s="23"/>
      <c r="I7" s="8" t="s">
        <v>4</v>
      </c>
      <c r="Z7" s="18">
        <v>3</v>
      </c>
    </row>
    <row r="8" spans="1:26">
      <c r="Z8" s="18">
        <v>2.5</v>
      </c>
    </row>
    <row r="9" spans="1:26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8">
        <v>2</v>
      </c>
    </row>
    <row r="10" spans="1:26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  <c r="Z10" s="18">
        <v>1.5</v>
      </c>
    </row>
    <row r="11" spans="1:26">
      <c r="A11" s="17">
        <v>4.5</v>
      </c>
      <c r="B11" s="17">
        <v>3.5</v>
      </c>
      <c r="C11" s="17">
        <v>2</v>
      </c>
      <c r="D11" s="3"/>
      <c r="E11" s="3"/>
      <c r="F11" s="17"/>
      <c r="G11" s="17"/>
      <c r="H11" s="17"/>
      <c r="I11" s="3"/>
      <c r="Z11" s="18">
        <v>1</v>
      </c>
    </row>
    <row r="12" spans="1:26" ht="15" thickBot="1">
      <c r="A12" s="17">
        <v>4</v>
      </c>
      <c r="B12" s="17">
        <v>5</v>
      </c>
      <c r="C12" s="14"/>
      <c r="D12" s="3"/>
      <c r="E12" s="3"/>
      <c r="F12" s="17"/>
      <c r="G12" s="17"/>
      <c r="H12" s="17"/>
      <c r="I12" s="3"/>
    </row>
    <row r="13" spans="1:26" ht="15" thickBot="1">
      <c r="A13" s="14"/>
      <c r="B13" s="14"/>
      <c r="C13" s="14"/>
      <c r="D13" s="6">
        <f>IF(ISERROR(AVERAGE(BTES1)),"",MROUND(AVERAGE(BTES1),0.5))</f>
        <v>4</v>
      </c>
      <c r="E13" s="3"/>
      <c r="F13" s="14"/>
      <c r="G13" s="14"/>
      <c r="H13" s="14"/>
      <c r="I13" s="6" t="str">
        <f>IF(ISERROR(AVERAGE(BTES2)),"",MROUND(AVERAGE(BTES2),0.5))</f>
        <v/>
      </c>
    </row>
    <row r="14" spans="1:26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26">
      <c r="A16" s="17">
        <v>5.5</v>
      </c>
      <c r="B16" s="17">
        <v>5</v>
      </c>
      <c r="C16" s="17">
        <v>4</v>
      </c>
      <c r="D16" s="3"/>
      <c r="E16" s="3"/>
      <c r="F16" s="17"/>
      <c r="G16" s="17"/>
      <c r="H16" s="17"/>
      <c r="I16" s="3"/>
    </row>
    <row r="17" spans="1:26" ht="15" thickBot="1">
      <c r="A17" s="17"/>
      <c r="B17" s="17"/>
      <c r="C17" s="14"/>
      <c r="D17" s="3"/>
      <c r="E17" s="3"/>
      <c r="F17" s="14"/>
      <c r="G17" s="14"/>
      <c r="H17" s="14"/>
      <c r="I17" s="3"/>
    </row>
    <row r="18" spans="1:26" ht="15" thickBot="1">
      <c r="A18" s="14"/>
      <c r="B18" s="14"/>
      <c r="C18" s="14"/>
      <c r="D18" s="6">
        <f>IF(ISERROR(AVERAGE(DTES1)),"",MROUND(AVERAGE(DTES1),0.5))</f>
        <v>5</v>
      </c>
      <c r="E18" s="3"/>
      <c r="F18" s="14"/>
      <c r="G18" s="14"/>
      <c r="H18" s="14"/>
      <c r="I18" s="6" t="str">
        <f>IF(ISERROR(AVERAGE(DTES2)),"",MROUND(AVERAGE(DTES2),0.5))</f>
        <v/>
      </c>
    </row>
    <row r="19" spans="1:26">
      <c r="A19" s="2" t="s">
        <v>10</v>
      </c>
      <c r="B19" s="2"/>
      <c r="C19" s="2"/>
      <c r="D19" s="2"/>
      <c r="E19" s="2"/>
      <c r="F19" s="2" t="s">
        <v>10</v>
      </c>
      <c r="G19" s="2"/>
      <c r="H19" s="2"/>
      <c r="I19" s="2"/>
    </row>
    <row r="20" spans="1:26">
      <c r="A20" s="2" t="s">
        <v>11</v>
      </c>
      <c r="B20" s="2"/>
      <c r="C20" s="2"/>
      <c r="D20" s="2"/>
      <c r="E20" s="2"/>
      <c r="F20" s="2" t="s">
        <v>11</v>
      </c>
      <c r="G20" s="2"/>
      <c r="H20" s="2"/>
      <c r="I20" s="2"/>
    </row>
    <row r="21" spans="1:26">
      <c r="A21" s="17"/>
      <c r="B21" s="17"/>
      <c r="C21" s="17"/>
      <c r="D21" s="3"/>
      <c r="E21" s="3"/>
      <c r="F21" s="17">
        <v>6</v>
      </c>
      <c r="G21" s="17">
        <v>4.5</v>
      </c>
      <c r="H21" s="17">
        <v>4</v>
      </c>
      <c r="I21" s="3"/>
    </row>
    <row r="22" spans="1:26" ht="15" thickBot="1">
      <c r="A22" s="14"/>
      <c r="B22" s="14"/>
      <c r="C22" s="14"/>
      <c r="D22" s="3"/>
      <c r="E22" s="3"/>
      <c r="F22" s="14">
        <v>5</v>
      </c>
      <c r="G22" s="14">
        <v>5.5</v>
      </c>
      <c r="H22" s="14"/>
      <c r="I22" s="3"/>
    </row>
    <row r="23" spans="1:26" ht="15" customHeight="1" thickBot="1">
      <c r="A23" s="14"/>
      <c r="B23" s="14"/>
      <c r="C23" s="14"/>
      <c r="D23" s="6" t="str">
        <f>IF(ISERROR(AVERAGE(TTRS1)),"",MROUND(AVERAGE(TTRS1),0.5))</f>
        <v/>
      </c>
      <c r="E23" s="3"/>
      <c r="F23" s="14">
        <v>4.5</v>
      </c>
      <c r="G23" s="14">
        <v>5</v>
      </c>
      <c r="H23" s="14"/>
      <c r="I23" s="6">
        <f>IF(ISERROR(AVERAGE(TTRS2)),"",MROUND(AVERAGE(TTRS2),0.5))</f>
        <v>5</v>
      </c>
      <c r="Z23" s="19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12</v>
      </c>
      <c r="B25" s="2"/>
      <c r="C25" s="2"/>
      <c r="D25" s="7">
        <f>IF(ISERROR(AVERAGE(BTES1MOY,DTES1MOY,TTRS1MOY)),"",MROUND(AVERAGE(BTES1MOY,DTES1MOY,TTRS1MOY),0.5))</f>
        <v>4.5</v>
      </c>
      <c r="E25" s="2"/>
      <c r="F25" s="2" t="s">
        <v>12</v>
      </c>
      <c r="G25" s="2"/>
      <c r="H25" s="2"/>
      <c r="I25" s="7">
        <f>IF(ISERROR(AVERAGE(BTES2MOY,DTES2MOY,TTRS2MOY)),"",MROUND(AVERAGE(BTES2MOY,DTES2MOY,TTRS2MOY),0.5))</f>
        <v>5</v>
      </c>
    </row>
    <row r="26" spans="1:26" ht="15" thickTop="1"/>
    <row r="27" spans="1:26" s="1" customFormat="1" ht="30" customHeight="1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8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7"/>
      <c r="B29" s="17"/>
      <c r="C29" s="17"/>
      <c r="D29" s="3"/>
      <c r="E29" s="3"/>
      <c r="F29" s="17"/>
      <c r="G29" s="17"/>
      <c r="H29" s="17"/>
      <c r="I29" s="3"/>
    </row>
    <row r="30" spans="1:26" ht="15" thickBot="1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>
      <c r="A31" s="14"/>
      <c r="B31" s="14"/>
      <c r="C31" s="14"/>
      <c r="D31" s="6" t="str">
        <f>IF(ISERROR(AVERAGE(ECGLCS1)),"",MROUND(AVERAGE(ECGLCS1),0.5))</f>
        <v/>
      </c>
      <c r="E31" s="3"/>
      <c r="F31" s="14"/>
      <c r="G31" s="14"/>
      <c r="H31" s="14"/>
      <c r="I31" s="6" t="str">
        <f>IF(ISERROR(AVERAGE(ECGLCS2)),"",MROUND(AVERAGE(ECGLCS2),0.5))</f>
        <v/>
      </c>
    </row>
    <row r="32" spans="1:26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7"/>
      <c r="B33" s="17"/>
      <c r="C33" s="17"/>
      <c r="D33" s="3"/>
      <c r="E33" s="3"/>
      <c r="F33" s="17"/>
      <c r="G33" s="17"/>
      <c r="H33" s="17"/>
      <c r="I33" s="3"/>
    </row>
    <row r="34" spans="1:9" ht="15" thickBot="1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>
      <c r="A35" s="14"/>
      <c r="B35" s="14"/>
      <c r="C35" s="14"/>
      <c r="D35" s="6" t="str">
        <f>IF(ISERROR(AVERAGE(ECGSOS1)),"",MROUND(AVERAGE(ECGSOS1),0.5))</f>
        <v/>
      </c>
      <c r="E35" s="3"/>
      <c r="F35" s="14"/>
      <c r="G35" s="14"/>
      <c r="H35" s="14"/>
      <c r="I35" s="6" t="str">
        <f>IF(ISERROR(AVERAGE(ECGSOS2)),"",MROUND(AVERAGE(ECGSOS2),0.5))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IF(ISERROR(AVERAGE(ECGLCS1MOY,ECGSOS1MOY)),"",MROUND(AVERAGE(ECGLCS1MOY,ECGSOS1MOY),0.5))</f>
        <v/>
      </c>
      <c r="E37" s="2"/>
      <c r="F37" s="2" t="s">
        <v>16</v>
      </c>
      <c r="G37" s="2"/>
      <c r="H37" s="2"/>
      <c r="I37" s="7" t="str">
        <f>IF(ISERROR(AVERAGE(ECGLCS2MOY,ECGSOS2MOY)),"",MROUND(AVERAGE(ECGLCS2MOY,ECGSOS2MOY),0.5))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2 F11:H12 A16:C18 F16:H18 A21:C23 F21:H23 A29:C31 F29:H31 A33:C35 F33:H35">
    <cfRule type="cellIs" dxfId="132" priority="44" operator="lessThan">
      <formula>4</formula>
    </cfRule>
  </conditionalFormatting>
  <conditionalFormatting sqref="A13:D13 F13:I13 D18 I18 D23 I23 D25 I25 D31 I31 D35 I35 D37 I37">
    <cfRule type="cellIs" dxfId="131" priority="45" operator="lessThan">
      <formula>4</formula>
    </cfRule>
  </conditionalFormatting>
  <conditionalFormatting sqref="C11">
    <cfRule type="containsBlanks" dxfId="130" priority="40">
      <formula>LEN(TRIM(C11))=0</formula>
    </cfRule>
  </conditionalFormatting>
  <conditionalFormatting sqref="C11:C12 H11:H12 A13:C13 F13:H13 A17:C18 F17:H18 A22:C23 F22:H23 A30:C31 F30:H31 A34:C35 F34:H35">
    <cfRule type="containsBlanks" dxfId="129" priority="42">
      <formula>LEN(TRIM(A11))=0</formula>
    </cfRule>
  </conditionalFormatting>
  <conditionalFormatting sqref="C16">
    <cfRule type="containsBlanks" dxfId="128" priority="6">
      <formula>LEN(TRIM(C16))=0</formula>
    </cfRule>
    <cfRule type="containsBlanks" dxfId="127" priority="7">
      <formula>LEN(TRIM(C16))=0</formula>
    </cfRule>
    <cfRule type="containsBlanks" dxfId="126" priority="8">
      <formula>LEN(TRIM(C16))=0</formula>
    </cfRule>
    <cfRule type="containsBlanks" dxfId="125" priority="9">
      <formula>LEN(TRIM(C16))=0</formula>
    </cfRule>
  </conditionalFormatting>
  <conditionalFormatting sqref="F11:G11">
    <cfRule type="containsBlanks" dxfId="124" priority="36">
      <formula>LEN(TRIM(F11))=0</formula>
    </cfRule>
  </conditionalFormatting>
  <conditionalFormatting sqref="F11:G12 A16:C16 F16:H16 A11:B12 A21:C21 F21:H21 A29:C29 F29:H29 A33:C33 F33:H33">
    <cfRule type="containsBlanks" dxfId="123" priority="43">
      <formula>LEN(TRIM(A11))=0</formula>
    </cfRule>
  </conditionalFormatting>
  <conditionalFormatting sqref="F11:H11">
    <cfRule type="containsBlanks" dxfId="122" priority="30">
      <formula>LEN(TRIM(F11))=0</formula>
    </cfRule>
  </conditionalFormatting>
  <conditionalFormatting sqref="H12">
    <cfRule type="containsBlanks" dxfId="121" priority="1">
      <formula>LEN(TRIM(H12))=0</formula>
    </cfRule>
  </conditionalFormatting>
  <conditionalFormatting sqref="H16">
    <cfRule type="containsBlanks" dxfId="120" priority="4">
      <formula>LEN(TRIM(H16))=0</formula>
    </cfRule>
    <cfRule type="containsBlanks" dxfId="119" priority="5">
      <formula>LEN(TRIM(H16))=0</formula>
    </cfRule>
  </conditionalFormatting>
  <conditionalFormatting sqref="H3512">
    <cfRule type="cellIs" dxfId="118" priority="46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9:C19 B14:C14 G14:H14 G19:H19" xr:uid="{BD577849-B1DE-4B5E-9A20-5A2E443F96E7}">
      <formula1>$Z$1:$Z$10</formula1>
    </dataValidation>
    <dataValidation type="list" allowBlank="1" showErrorMessage="1" errorTitle="ERREUR" error="Valeur des notes uniquement entre 1 et 6 par saut de 0.5." sqref="F16:H18 F33:H35 A11:C13 A16:C18 F21:H23 A21:C23 A29:C31 F29:H31 A33:C35 F11:H13" xr:uid="{7D1F0D9D-9015-4AB2-89BE-941B753C28BC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5BEC-4892-4CED-8175-6C4B918B2990}">
  <dimension ref="A1:Z48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8"/>
  </cols>
  <sheetData>
    <row r="1" spans="1:26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Z1" s="18">
        <v>6</v>
      </c>
    </row>
    <row r="2" spans="1:26">
      <c r="Z2" s="18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8">
        <v>5</v>
      </c>
    </row>
    <row r="4" spans="1:26">
      <c r="Z4" s="18">
        <v>4.5</v>
      </c>
    </row>
    <row r="5" spans="1:26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  <c r="Z5" s="18">
        <v>4</v>
      </c>
    </row>
    <row r="6" spans="1:26">
      <c r="Z6" s="18">
        <v>3.5</v>
      </c>
    </row>
    <row r="7" spans="1:26">
      <c r="A7" s="23" t="s">
        <v>19</v>
      </c>
      <c r="B7" s="23"/>
      <c r="C7" s="23"/>
      <c r="D7" s="8" t="s">
        <v>4</v>
      </c>
      <c r="E7" s="9"/>
      <c r="F7" s="23" t="s">
        <v>20</v>
      </c>
      <c r="G7" s="23"/>
      <c r="H7" s="23"/>
      <c r="I7" s="8" t="s">
        <v>4</v>
      </c>
      <c r="Z7" s="18">
        <v>3</v>
      </c>
    </row>
    <row r="8" spans="1:26">
      <c r="A8" s="20"/>
      <c r="B8" s="20"/>
      <c r="C8" s="20"/>
      <c r="D8" s="8"/>
      <c r="E8" s="9"/>
      <c r="F8" s="20"/>
      <c r="G8" s="20"/>
      <c r="H8" s="20"/>
      <c r="I8" s="8"/>
      <c r="Z8" s="18">
        <v>2.5</v>
      </c>
    </row>
    <row r="9" spans="1:26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8">
        <v>2</v>
      </c>
    </row>
    <row r="10" spans="1:26">
      <c r="A10" s="2" t="s">
        <v>21</v>
      </c>
      <c r="B10" s="2"/>
      <c r="C10" s="2"/>
      <c r="D10" s="2"/>
      <c r="E10" s="2"/>
      <c r="F10" s="2" t="s">
        <v>21</v>
      </c>
      <c r="G10" s="2"/>
      <c r="H10" s="2"/>
      <c r="I10" s="2"/>
      <c r="Z10" s="18">
        <v>1.5</v>
      </c>
    </row>
    <row r="11" spans="1:26">
      <c r="A11" s="17"/>
      <c r="B11" s="17"/>
      <c r="C11" s="17"/>
      <c r="D11" s="3"/>
      <c r="E11" s="3"/>
      <c r="F11" s="17"/>
      <c r="G11" s="17"/>
      <c r="H11" s="17"/>
      <c r="I11" s="3"/>
      <c r="Z11" s="18">
        <v>1</v>
      </c>
    </row>
    <row r="12" spans="1:26">
      <c r="A12" s="17"/>
      <c r="B12" s="17"/>
      <c r="C12" s="14"/>
      <c r="D12" s="3"/>
      <c r="E12" s="3"/>
      <c r="F12" s="17"/>
      <c r="G12" s="17"/>
      <c r="H12" s="17"/>
      <c r="I12" s="3"/>
    </row>
    <row r="13" spans="1:26">
      <c r="A13" s="14"/>
      <c r="B13" s="14"/>
      <c r="C13" s="14"/>
      <c r="D13" s="3"/>
      <c r="E13" s="3"/>
      <c r="F13" s="14"/>
      <c r="G13" s="14"/>
      <c r="H13" s="14"/>
      <c r="I13" s="3"/>
    </row>
    <row r="14" spans="1:26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>
      <c r="A15" s="2" t="s">
        <v>22</v>
      </c>
      <c r="B15" s="2"/>
      <c r="C15" s="2"/>
      <c r="D15" s="2"/>
      <c r="E15" s="2"/>
      <c r="F15" s="2" t="s">
        <v>22</v>
      </c>
      <c r="G15" s="2"/>
      <c r="H15" s="2"/>
      <c r="I15" s="2"/>
    </row>
    <row r="16" spans="1:26">
      <c r="A16" s="17"/>
      <c r="B16" s="17"/>
      <c r="C16" s="14"/>
      <c r="D16" s="3"/>
      <c r="E16" s="3"/>
      <c r="F16" s="17"/>
      <c r="G16" s="17"/>
      <c r="H16" s="17"/>
      <c r="I16" s="3"/>
    </row>
    <row r="17" spans="1:9">
      <c r="A17" s="17"/>
      <c r="B17" s="17"/>
      <c r="C17" s="14"/>
      <c r="D17" s="3"/>
      <c r="E17" s="3"/>
      <c r="F17" s="17"/>
      <c r="G17" s="17"/>
      <c r="H17" s="17"/>
      <c r="I17" s="3"/>
    </row>
    <row r="18" spans="1:9">
      <c r="A18" s="14"/>
      <c r="B18" s="14"/>
      <c r="C18" s="14"/>
      <c r="D18" s="3"/>
      <c r="E18" s="3"/>
      <c r="F18" s="14"/>
      <c r="G18" s="14"/>
      <c r="H18" s="14"/>
      <c r="I18" s="3"/>
    </row>
    <row r="19" spans="1:9">
      <c r="A19" s="2" t="s">
        <v>6</v>
      </c>
      <c r="B19" s="2"/>
      <c r="C19" s="2"/>
      <c r="D19" s="2"/>
      <c r="E19" s="2"/>
      <c r="F19" s="2" t="s">
        <v>6</v>
      </c>
      <c r="G19" s="2"/>
      <c r="H19" s="2"/>
      <c r="I19" s="2"/>
    </row>
    <row r="20" spans="1:9">
      <c r="A20" s="2" t="s">
        <v>23</v>
      </c>
      <c r="B20" s="2"/>
      <c r="C20" s="2"/>
      <c r="D20" s="2"/>
      <c r="E20" s="2"/>
      <c r="F20" s="2" t="s">
        <v>23</v>
      </c>
      <c r="G20" s="2"/>
      <c r="H20" s="2"/>
      <c r="I20" s="2"/>
    </row>
    <row r="21" spans="1:9">
      <c r="A21" s="17"/>
      <c r="B21" s="17"/>
      <c r="C21" s="17"/>
      <c r="D21" s="3"/>
      <c r="E21" s="3"/>
      <c r="F21" s="17"/>
      <c r="G21" s="17"/>
      <c r="H21" s="17"/>
      <c r="I21" s="3"/>
    </row>
    <row r="22" spans="1:9" ht="15" thickBot="1">
      <c r="A22" s="17"/>
      <c r="B22" s="17"/>
      <c r="C22" s="17"/>
      <c r="D22" s="3"/>
      <c r="E22" s="3"/>
      <c r="F22" s="17"/>
      <c r="G22" s="17"/>
      <c r="H22" s="17"/>
      <c r="I22" s="3"/>
    </row>
    <row r="23" spans="1:9" ht="14.45" customHeight="1" thickBot="1">
      <c r="A23" s="17"/>
      <c r="B23" s="17"/>
      <c r="C23" s="14"/>
      <c r="D23" s="6" t="str">
        <f>IF(ISERROR(AVERAGE(BTES3,BTES3JS)),"",MROUND(AVERAGE(BTES3,BTES3JS),0.5))</f>
        <v/>
      </c>
      <c r="E23" s="3"/>
      <c r="F23" s="17"/>
      <c r="G23" s="17"/>
      <c r="H23" s="14"/>
      <c r="I23" s="6" t="str">
        <f>IF(ISERROR(AVERAGE(BTES4,BTES4JS)),"",MROUND(AVERAGE(BTES4,BTES4JS),0.5))</f>
        <v/>
      </c>
    </row>
    <row r="25" spans="1:9">
      <c r="A25" s="2" t="s">
        <v>8</v>
      </c>
      <c r="B25" s="2"/>
      <c r="C25" s="2"/>
      <c r="D25" s="2"/>
      <c r="E25" s="2"/>
      <c r="F25" s="2" t="s">
        <v>8</v>
      </c>
      <c r="G25" s="2"/>
      <c r="H25" s="2"/>
      <c r="I25" s="2"/>
    </row>
    <row r="26" spans="1:9">
      <c r="A26" s="2" t="s">
        <v>24</v>
      </c>
      <c r="B26" s="2"/>
      <c r="C26" s="2"/>
      <c r="D26" s="2"/>
      <c r="E26" s="2"/>
      <c r="F26" s="2" t="s">
        <v>24</v>
      </c>
      <c r="G26" s="2"/>
      <c r="H26" s="2"/>
      <c r="I26" s="2"/>
    </row>
    <row r="27" spans="1:9">
      <c r="A27" s="17"/>
      <c r="B27" s="17"/>
      <c r="C27" s="14"/>
      <c r="D27" s="3"/>
      <c r="E27" s="3"/>
      <c r="F27" s="17"/>
      <c r="G27" s="17"/>
      <c r="H27" s="14"/>
      <c r="I27" s="3"/>
    </row>
    <row r="28" spans="1:9" ht="15" thickBot="1">
      <c r="A28" s="14"/>
      <c r="B28" s="14"/>
      <c r="C28" s="14"/>
      <c r="D28" s="3"/>
      <c r="E28" s="3"/>
      <c r="F28" s="14"/>
      <c r="G28" s="14"/>
      <c r="H28" s="14"/>
      <c r="I28" s="3"/>
    </row>
    <row r="29" spans="1:9" ht="15" thickBot="1">
      <c r="A29" s="14"/>
      <c r="B29" s="14"/>
      <c r="C29" s="14"/>
      <c r="D29" s="6" t="str">
        <f>IF(ISERROR(AVERAGE(DTES3,DTES3JS)),"",MROUND(AVERAGE(DTES3,DTES3JS),0.5))</f>
        <v/>
      </c>
      <c r="E29" s="3"/>
      <c r="F29" s="14"/>
      <c r="G29" s="14"/>
      <c r="H29" s="14"/>
      <c r="I29" s="6" t="str">
        <f>IF(ISERROR(AVERAGE(DTES4,DTES4JS)),"",MROUND(AVERAGE(DTES4,DTES4JS),0.5))</f>
        <v/>
      </c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 ht="15" thickBot="1">
      <c r="A31" s="2"/>
      <c r="B31" s="2"/>
      <c r="C31" s="2"/>
      <c r="D31" s="2"/>
      <c r="E31" s="2"/>
      <c r="F31" s="2"/>
      <c r="G31" s="2"/>
      <c r="H31" s="2"/>
      <c r="I31" s="2"/>
    </row>
    <row r="32" spans="1:9" ht="15.6" thickTop="1" thickBot="1">
      <c r="A32" s="2" t="s">
        <v>12</v>
      </c>
      <c r="B32" s="2"/>
      <c r="C32" s="2"/>
      <c r="D32" s="7" t="str">
        <f>IF(ISERROR(AVERAGE(BTES3MOY,DTES3MOY)),"",MROUND(AVERAGE(BTES3MOY,DTES3MOY),0.5))</f>
        <v/>
      </c>
      <c r="E32" s="2"/>
      <c r="F32" s="2" t="s">
        <v>12</v>
      </c>
      <c r="G32" s="2"/>
      <c r="H32" s="2"/>
      <c r="I32" s="7" t="str">
        <f>IF(ISERROR(AVERAGE(BTES4MOY,DTES4MOY)),"",MROUND(AVERAGE(BTES4MOY,DTES4MOY),0.5))</f>
        <v/>
      </c>
    </row>
    <row r="33" spans="1:26" ht="15" thickTop="1"/>
    <row r="34" spans="1:26" s="1" customFormat="1" ht="30" customHeight="1">
      <c r="A34" s="22" t="s">
        <v>13</v>
      </c>
      <c r="B34" s="22"/>
      <c r="C34" s="22"/>
      <c r="D34" s="22"/>
      <c r="E34" s="22"/>
      <c r="F34" s="22"/>
      <c r="G34" s="22"/>
      <c r="H34" s="22"/>
      <c r="I34" s="22"/>
      <c r="Z34" s="18"/>
    </row>
    <row r="35" spans="1:26">
      <c r="A35" s="2" t="s">
        <v>14</v>
      </c>
      <c r="B35" s="2"/>
      <c r="C35" s="2"/>
      <c r="D35" s="2"/>
      <c r="E35" s="2"/>
      <c r="F35" s="2" t="s">
        <v>14</v>
      </c>
      <c r="G35" s="2"/>
      <c r="H35" s="2"/>
      <c r="I35" s="2"/>
    </row>
    <row r="36" spans="1:26">
      <c r="A36" s="17"/>
      <c r="B36" s="17"/>
      <c r="C36" s="17"/>
      <c r="D36" s="3"/>
      <c r="E36" s="3"/>
      <c r="F36" s="17"/>
      <c r="G36" s="17"/>
      <c r="H36" s="17"/>
      <c r="I36" s="3"/>
    </row>
    <row r="37" spans="1:26" ht="15" thickBot="1">
      <c r="A37" s="14"/>
      <c r="B37" s="14"/>
      <c r="C37" s="14"/>
      <c r="D37" s="3"/>
      <c r="E37" s="3"/>
      <c r="F37" s="14"/>
      <c r="G37" s="14"/>
      <c r="H37" s="14"/>
      <c r="I37" s="3"/>
    </row>
    <row r="38" spans="1:26" ht="15" thickBot="1">
      <c r="A38" s="14"/>
      <c r="B38" s="14"/>
      <c r="C38" s="14"/>
      <c r="D38" s="6" t="str">
        <f>IF(ISERROR(AVERAGE(ECGLCS3)),"",MROUND(AVERAGE(ECGLCS3),0.5))</f>
        <v/>
      </c>
      <c r="E38" s="3"/>
      <c r="F38" s="14"/>
      <c r="G38" s="14"/>
      <c r="H38" s="14"/>
      <c r="I38" s="6" t="str">
        <f>IF(ISERROR(AVERAGE(ECGLCS4)),"",MROUND(AVERAGE(ECGLCS4),0.5))</f>
        <v/>
      </c>
    </row>
    <row r="39" spans="1:26">
      <c r="A39" s="2"/>
      <c r="B39" s="2"/>
      <c r="C39" s="2"/>
      <c r="D39" s="2"/>
      <c r="E39" s="2"/>
      <c r="F39" s="2" t="s">
        <v>15</v>
      </c>
      <c r="G39" s="2"/>
      <c r="H39" s="2"/>
      <c r="I39" s="2"/>
    </row>
    <row r="40" spans="1:26">
      <c r="A40" s="17"/>
      <c r="B40" s="17"/>
      <c r="C40" s="17"/>
      <c r="D40" s="3"/>
      <c r="E40" s="3"/>
      <c r="F40" s="17"/>
      <c r="G40" s="17"/>
      <c r="H40" s="17"/>
      <c r="I40" s="3"/>
    </row>
    <row r="41" spans="1:26" ht="15" thickBot="1">
      <c r="A41" s="14"/>
      <c r="B41" s="14"/>
      <c r="C41" s="14"/>
      <c r="D41" s="3"/>
      <c r="E41" s="3"/>
      <c r="F41" s="14"/>
      <c r="G41" s="14"/>
      <c r="H41" s="14"/>
      <c r="I41" s="3"/>
    </row>
    <row r="42" spans="1:26" ht="15" thickBot="1">
      <c r="A42" s="14"/>
      <c r="B42" s="14"/>
      <c r="C42" s="14"/>
      <c r="D42" s="6" t="str">
        <f>IF(ISERROR(AVERAGE(ECGSOS3)),"",MROUND(AVERAGE(ECGSOS3),0.5))</f>
        <v/>
      </c>
      <c r="E42" s="3"/>
      <c r="F42" s="14"/>
      <c r="G42" s="14"/>
      <c r="H42" s="14"/>
      <c r="I42" s="6" t="str">
        <f>IF(ISERROR(AVERAGE(ECGSOS4)),"",MROUND(AVERAGE(ECGSOS4),0.5))</f>
        <v/>
      </c>
    </row>
    <row r="43" spans="1:26" ht="15" thickBot="1">
      <c r="A43" s="2"/>
      <c r="B43" s="2"/>
      <c r="C43" s="2"/>
      <c r="D43" s="2"/>
      <c r="E43" s="2"/>
      <c r="F43" s="2"/>
      <c r="G43" s="2"/>
      <c r="H43" s="2"/>
      <c r="I43" s="2"/>
    </row>
    <row r="44" spans="1:26" ht="15.6" thickTop="1" thickBot="1">
      <c r="A44" s="2" t="s">
        <v>16</v>
      </c>
      <c r="B44" s="2"/>
      <c r="C44" s="2"/>
      <c r="D44" s="7" t="str">
        <f>IF(ISERROR(AVERAGE(ECGLCS3MOY,ECGSOS3MOY)),"",MROUND(AVERAGE(ECGLCS3MOY,ECGSOS3MOY),0.5))</f>
        <v/>
      </c>
      <c r="E44" s="2"/>
      <c r="F44" s="2" t="s">
        <v>16</v>
      </c>
      <c r="G44" s="2"/>
      <c r="H44" s="2"/>
      <c r="I44" s="7" t="str">
        <f>IF(ISERROR(AVERAGE(ECGLCS4MOY,ECGSOS4MOY)),"",MROUND(AVERAGE(ECGLCS4MOY,ECGSOS4MOY),0.5))</f>
        <v/>
      </c>
    </row>
    <row r="45" spans="1:26" ht="15" thickTop="1"/>
    <row r="47" spans="1:26">
      <c r="A47" s="2" t="s">
        <v>17</v>
      </c>
    </row>
    <row r="48" spans="1:26">
      <c r="A48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34:I34"/>
  </mergeCells>
  <conditionalFormatting sqref="A12:B12">
    <cfRule type="cellIs" dxfId="117" priority="118" operator="lessThan">
      <formula>4</formula>
    </cfRule>
    <cfRule type="containsBlanks" dxfId="116" priority="117">
      <formula>LEN(TRIM(A12))=0</formula>
    </cfRule>
  </conditionalFormatting>
  <conditionalFormatting sqref="A13:B13">
    <cfRule type="containsBlanks" dxfId="115" priority="133">
      <formula>LEN(TRIM(A13))=0</formula>
    </cfRule>
  </conditionalFormatting>
  <conditionalFormatting sqref="A16:B17">
    <cfRule type="containsBlanks" dxfId="114" priority="68">
      <formula>LEN(TRIM(A16))=0</formula>
    </cfRule>
  </conditionalFormatting>
  <conditionalFormatting sqref="A22:B23">
    <cfRule type="containsBlanks" dxfId="113" priority="15">
      <formula>LEN(TRIM(A22))=0</formula>
    </cfRule>
    <cfRule type="cellIs" dxfId="112" priority="16" operator="lessThan">
      <formula>4</formula>
    </cfRule>
  </conditionalFormatting>
  <conditionalFormatting sqref="A23:B23">
    <cfRule type="cellIs" dxfId="111" priority="14" operator="lessThan">
      <formula>4</formula>
    </cfRule>
    <cfRule type="containsBlanks" dxfId="110" priority="13">
      <formula>LEN(TRIM(A23))=0</formula>
    </cfRule>
  </conditionalFormatting>
  <conditionalFormatting sqref="A27:B27">
    <cfRule type="containsBlanks" dxfId="109" priority="158">
      <formula>LEN(TRIM(A27))=0</formula>
    </cfRule>
  </conditionalFormatting>
  <conditionalFormatting sqref="A11:C11 F11:H11 F16:H17 A16:C16 A17:B17">
    <cfRule type="cellIs" dxfId="108" priority="156" operator="lessThan">
      <formula>4</formula>
    </cfRule>
  </conditionalFormatting>
  <conditionalFormatting sqref="A13:C13 F13:H13">
    <cfRule type="cellIs" dxfId="107" priority="157" operator="lessThan">
      <formula>4</formula>
    </cfRule>
  </conditionalFormatting>
  <conditionalFormatting sqref="A21:C22">
    <cfRule type="containsBlanks" dxfId="106" priority="230">
      <formula>LEN(TRIM(A21))=0</formula>
    </cfRule>
  </conditionalFormatting>
  <conditionalFormatting sqref="B17">
    <cfRule type="containsBlanks" dxfId="105" priority="60">
      <formula>LEN(TRIM(B17))=0</formula>
    </cfRule>
  </conditionalFormatting>
  <conditionalFormatting sqref="C11">
    <cfRule type="containsBlanks" dxfId="104" priority="120">
      <formula>LEN(TRIM(C11))=0</formula>
    </cfRule>
    <cfRule type="containsBlanks" dxfId="103" priority="119">
      <formula>LEN(TRIM(C11))=0</formula>
    </cfRule>
  </conditionalFormatting>
  <conditionalFormatting sqref="C12">
    <cfRule type="cellIs" dxfId="102" priority="49" operator="lessThan">
      <formula>4</formula>
    </cfRule>
  </conditionalFormatting>
  <conditionalFormatting sqref="C12:C13">
    <cfRule type="containsBlanks" dxfId="101" priority="48">
      <formula>LEN(TRIM(C12))=0</formula>
    </cfRule>
  </conditionalFormatting>
  <conditionalFormatting sqref="C16:C18 A18:B18 F18:H18">
    <cfRule type="containsBlanks" dxfId="100" priority="46">
      <formula>LEN(TRIM(A16))=0</formula>
    </cfRule>
  </conditionalFormatting>
  <conditionalFormatting sqref="C17:C18 A18:B18 F18:H18">
    <cfRule type="cellIs" dxfId="99" priority="47" operator="lessThan">
      <formula>4</formula>
    </cfRule>
  </conditionalFormatting>
  <conditionalFormatting sqref="C21:C22 A28:C29 F28:H29 A37:C38 F37:H38 A41:C42 F41:H42">
    <cfRule type="containsBlanks" dxfId="98" priority="232">
      <formula>LEN(TRIM(A21))=0</formula>
    </cfRule>
  </conditionalFormatting>
  <conditionalFormatting sqref="C23">
    <cfRule type="containsBlanks" dxfId="97" priority="26">
      <formula>LEN(TRIM(C23))=0</formula>
    </cfRule>
  </conditionalFormatting>
  <conditionalFormatting sqref="C27">
    <cfRule type="containsBlanks" dxfId="96" priority="182">
      <formula>LEN(TRIM(C27))=0</formula>
    </cfRule>
  </conditionalFormatting>
  <conditionalFormatting sqref="C23:D23">
    <cfRule type="cellIs" dxfId="95" priority="27" operator="lessThan">
      <formula>4</formula>
    </cfRule>
  </conditionalFormatting>
  <conditionalFormatting sqref="D29 I29 D32 I32 D38 I38 D42 I42 D44 I44">
    <cfRule type="cellIs" dxfId="94" priority="235" operator="lessThan">
      <formula>4</formula>
    </cfRule>
  </conditionalFormatting>
  <conditionalFormatting sqref="F17:G17">
    <cfRule type="containsBlanks" dxfId="93" priority="30">
      <formula>LEN(TRIM(F17))=0</formula>
    </cfRule>
  </conditionalFormatting>
  <conditionalFormatting sqref="F21:G22 A36:C36 F36:H36 A40:C40 F40:H40">
    <cfRule type="containsBlanks" dxfId="92" priority="233">
      <formula>LEN(TRIM(A21))=0</formula>
    </cfRule>
  </conditionalFormatting>
  <conditionalFormatting sqref="F22:G22">
    <cfRule type="cellIs" dxfId="91" priority="23" operator="lessThan">
      <formula>4</formula>
    </cfRule>
    <cfRule type="containsBlanks" dxfId="90" priority="220">
      <formula>LEN(TRIM(F22))=0</formula>
    </cfRule>
  </conditionalFormatting>
  <conditionalFormatting sqref="F23:G23">
    <cfRule type="cellIs" dxfId="89" priority="2" operator="lessThan">
      <formula>4</formula>
    </cfRule>
    <cfRule type="containsBlanks" dxfId="88" priority="1">
      <formula>LEN(TRIM(F23))=0</formula>
    </cfRule>
    <cfRule type="cellIs" dxfId="87" priority="4" operator="lessThan">
      <formula>4</formula>
    </cfRule>
    <cfRule type="containsBlanks" dxfId="86" priority="3">
      <formula>LEN(TRIM(F23))=0</formula>
    </cfRule>
  </conditionalFormatting>
  <conditionalFormatting sqref="F11:H11 A11:C11">
    <cfRule type="containsBlanks" dxfId="85" priority="155">
      <formula>LEN(TRIM(A11))=0</formula>
    </cfRule>
  </conditionalFormatting>
  <conditionalFormatting sqref="F11:H11">
    <cfRule type="containsBlanks" dxfId="84" priority="152">
      <formula>LEN(TRIM(F11))=0</formula>
    </cfRule>
  </conditionalFormatting>
  <conditionalFormatting sqref="F11:H12">
    <cfRule type="containsBlanks" dxfId="83" priority="106">
      <formula>LEN(TRIM(F11))=0</formula>
    </cfRule>
  </conditionalFormatting>
  <conditionalFormatting sqref="F12:H12">
    <cfRule type="cellIs" dxfId="82" priority="107" operator="lessThan">
      <formula>4</formula>
    </cfRule>
  </conditionalFormatting>
  <conditionalFormatting sqref="F13:H13">
    <cfRule type="containsBlanks" dxfId="81" priority="126">
      <formula>LEN(TRIM(F13))=0</formula>
    </cfRule>
  </conditionalFormatting>
  <conditionalFormatting sqref="F16:H17">
    <cfRule type="containsBlanks" dxfId="80" priority="99">
      <formula>LEN(TRIM(F16))=0</formula>
    </cfRule>
  </conditionalFormatting>
  <conditionalFormatting sqref="F21:H22 A36:C38 F36:H38 A40:C42 F40:H42 A21:C22 A27:C29 F27:H29">
    <cfRule type="cellIs" dxfId="79" priority="234" operator="lessThan">
      <formula>4</formula>
    </cfRule>
  </conditionalFormatting>
  <conditionalFormatting sqref="F21:H22">
    <cfRule type="containsBlanks" dxfId="78" priority="17">
      <formula>LEN(TRIM(F21))=0</formula>
    </cfRule>
    <cfRule type="containsBlanks" dxfId="77" priority="226">
      <formula>LEN(TRIM(F21))=0</formula>
    </cfRule>
  </conditionalFormatting>
  <conditionalFormatting sqref="F27:H27">
    <cfRule type="containsBlanks" dxfId="76" priority="169">
      <formula>LEN(TRIM(F27))=0</formula>
    </cfRule>
  </conditionalFormatting>
  <conditionalFormatting sqref="H23">
    <cfRule type="containsBlanks" dxfId="75" priority="20">
      <formula>LEN(TRIM(H23))=0</formula>
    </cfRule>
  </conditionalFormatting>
  <conditionalFormatting sqref="H27:H28">
    <cfRule type="containsBlanks" dxfId="74" priority="168">
      <formula>LEN(TRIM(H27))=0</formula>
    </cfRule>
  </conditionalFormatting>
  <conditionalFormatting sqref="H3519">
    <cfRule type="cellIs" dxfId="73" priority="236" operator="lessThan">
      <formula>4</formula>
    </cfRule>
  </conditionalFormatting>
  <conditionalFormatting sqref="H23:I23">
    <cfRule type="cellIs" dxfId="72" priority="21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F36:H38 F27:H29 A11:C13 A16:C18 F11:H13 F40:H42 A27:C29 A40:C42 A36:C38 F16:H18 A21:C23 F21:H23" xr:uid="{8138182A-CF6F-46C2-B3C2-FEBDE01ED0D5}">
      <formula1>$Z$1:$Z$11</formula1>
    </dataValidation>
    <dataValidation type="list" allowBlank="1" showErrorMessage="1" errorTitle="ERREUR" error="Valeur des notes uniquement entre 1 et 6 par saut de 0.5." sqref="B30:C30 B14:C14 G14:H14 B25:C25 G25:H25 G30:H30" xr:uid="{6AD6311F-DDE8-4C6E-8E84-231EB68BAE06}">
      <formula1>$Z$1:$Z$10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E34D-5599-494B-B9C5-C1E68C93A225}">
  <dimension ref="A1:Z41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8"/>
  </cols>
  <sheetData>
    <row r="1" spans="1:26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  <c r="Z1" s="18">
        <v>6</v>
      </c>
    </row>
    <row r="2" spans="1:26">
      <c r="Z2" s="18">
        <v>5.5</v>
      </c>
    </row>
    <row r="3" spans="1:26" s="5" customFormat="1" ht="25.15" customHeight="1">
      <c r="A3" s="4" t="s">
        <v>1</v>
      </c>
      <c r="D3" s="11"/>
      <c r="E3" s="10"/>
      <c r="F3" s="10"/>
      <c r="G3" s="10"/>
      <c r="H3" s="10"/>
      <c r="I3" s="10"/>
      <c r="Z3" s="18">
        <v>5</v>
      </c>
    </row>
    <row r="4" spans="1:26">
      <c r="Z4" s="18">
        <v>4.5</v>
      </c>
    </row>
    <row r="5" spans="1:26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  <c r="Z5" s="18">
        <v>4</v>
      </c>
    </row>
    <row r="6" spans="1:26">
      <c r="Z6" s="18">
        <v>3.5</v>
      </c>
    </row>
    <row r="7" spans="1:26">
      <c r="A7" s="23" t="s">
        <v>25</v>
      </c>
      <c r="B7" s="23"/>
      <c r="C7" s="23"/>
      <c r="D7" s="8" t="s">
        <v>4</v>
      </c>
      <c r="E7" s="9"/>
      <c r="F7" s="23" t="s">
        <v>26</v>
      </c>
      <c r="G7" s="23"/>
      <c r="H7" s="23"/>
      <c r="I7" s="8" t="s">
        <v>4</v>
      </c>
      <c r="Z7" s="18">
        <v>3</v>
      </c>
    </row>
    <row r="8" spans="1:26">
      <c r="Z8" s="18">
        <v>2.5</v>
      </c>
    </row>
    <row r="9" spans="1:26">
      <c r="A9" s="2" t="s">
        <v>8</v>
      </c>
      <c r="B9" s="2"/>
      <c r="C9" s="2"/>
      <c r="D9" s="2"/>
      <c r="E9" s="2"/>
      <c r="F9" s="2" t="s">
        <v>8</v>
      </c>
      <c r="G9" s="2"/>
      <c r="H9" s="2"/>
      <c r="I9" s="2"/>
      <c r="Z9" s="18">
        <v>2</v>
      </c>
    </row>
    <row r="10" spans="1:26">
      <c r="A10" s="2" t="s">
        <v>9</v>
      </c>
      <c r="B10" s="2"/>
      <c r="C10" s="2"/>
      <c r="D10" s="2"/>
      <c r="E10" s="2"/>
      <c r="F10" s="2" t="s">
        <v>9</v>
      </c>
      <c r="G10" s="2"/>
      <c r="H10" s="2"/>
      <c r="I10" s="2"/>
      <c r="Z10" s="18">
        <v>1.5</v>
      </c>
    </row>
    <row r="11" spans="1:26">
      <c r="A11" s="17"/>
      <c r="B11" s="17"/>
      <c r="C11" s="14"/>
      <c r="D11" s="3"/>
      <c r="E11" s="3"/>
      <c r="F11" s="17"/>
      <c r="G11" s="17"/>
      <c r="H11" s="14"/>
      <c r="I11" s="3"/>
      <c r="Z11" s="18">
        <v>1</v>
      </c>
    </row>
    <row r="12" spans="1:26" ht="15" thickBot="1">
      <c r="A12" s="17"/>
      <c r="B12" s="17"/>
      <c r="C12" s="14"/>
      <c r="D12" s="3"/>
      <c r="E12" s="3"/>
      <c r="F12" s="17"/>
      <c r="G12" s="17"/>
      <c r="H12" s="14"/>
      <c r="I12" s="3"/>
    </row>
    <row r="13" spans="1:26" ht="15" thickBot="1">
      <c r="A13" s="14"/>
      <c r="B13" s="14"/>
      <c r="C13" s="14"/>
      <c r="D13" s="6" t="str">
        <f>IF(ISERROR(AVERAGE(DTES5)),"",MROUND(AVERAGE(DTES5),0.5))</f>
        <v/>
      </c>
      <c r="E13" s="3"/>
      <c r="F13" s="14"/>
      <c r="G13" s="14"/>
      <c r="H13" s="14"/>
      <c r="I13" s="6" t="str">
        <f>IF(ISERROR(AVERAGE(DTES6)),"",MROUND(AVERAGE(DTES6),0.5))</f>
        <v/>
      </c>
    </row>
    <row r="14" spans="1:26">
      <c r="A14" s="2" t="s">
        <v>27</v>
      </c>
      <c r="B14" s="2"/>
      <c r="C14" s="2"/>
      <c r="D14" s="2"/>
      <c r="E14" s="2"/>
      <c r="F14" s="2" t="s">
        <v>27</v>
      </c>
      <c r="G14" s="2"/>
      <c r="H14" s="2"/>
      <c r="I14" s="2"/>
    </row>
    <row r="15" spans="1:26">
      <c r="A15" s="2" t="s">
        <v>28</v>
      </c>
      <c r="B15" s="2"/>
      <c r="C15" s="2"/>
      <c r="D15" s="2"/>
      <c r="E15" s="2"/>
      <c r="F15" s="2" t="s">
        <v>28</v>
      </c>
      <c r="G15" s="2"/>
      <c r="H15" s="2"/>
      <c r="I15" s="2"/>
    </row>
    <row r="16" spans="1:26">
      <c r="A16" s="17"/>
      <c r="B16" s="17"/>
      <c r="C16" s="17"/>
      <c r="D16" s="3"/>
      <c r="E16" s="3"/>
      <c r="F16" s="17"/>
      <c r="G16" s="17"/>
      <c r="H16" s="17"/>
      <c r="I16" s="3"/>
    </row>
    <row r="17" spans="1:26" ht="15" thickBot="1">
      <c r="A17" s="14"/>
      <c r="B17" s="14"/>
      <c r="C17" s="14"/>
      <c r="D17" s="3"/>
      <c r="E17" s="3"/>
      <c r="F17" s="14"/>
      <c r="G17" s="14"/>
      <c r="H17" s="14"/>
      <c r="I17" s="3"/>
    </row>
    <row r="18" spans="1:26" ht="15" thickBot="1">
      <c r="A18" s="14"/>
      <c r="B18" s="14"/>
      <c r="C18" s="14"/>
      <c r="D18" s="6" t="str">
        <f>IF(ISERROR(AVERAGE(TSES5)),"",MROUND(AVERAGE(TSES5),0.5))</f>
        <v/>
      </c>
      <c r="E18" s="3"/>
      <c r="F18" s="14"/>
      <c r="G18" s="14"/>
      <c r="H18" s="14"/>
      <c r="I18" s="6" t="str">
        <f>IF(ISERROR(AVERAGE(TSES6)),"",MROUND(AVERAGE(TSES6),0.5))</f>
        <v/>
      </c>
    </row>
    <row r="19" spans="1:26">
      <c r="A19" s="2" t="s">
        <v>29</v>
      </c>
      <c r="B19" s="2"/>
      <c r="C19" s="2"/>
      <c r="D19" s="2"/>
      <c r="E19" s="2"/>
      <c r="F19" s="2" t="s">
        <v>29</v>
      </c>
      <c r="G19" s="2"/>
      <c r="H19" s="2"/>
      <c r="I19" s="2"/>
    </row>
    <row r="20" spans="1:26">
      <c r="A20" s="2" t="s">
        <v>30</v>
      </c>
      <c r="B20" s="2"/>
      <c r="C20" s="2"/>
      <c r="D20" s="2"/>
      <c r="E20" s="2"/>
      <c r="F20" s="2" t="s">
        <v>30</v>
      </c>
      <c r="G20" s="2"/>
      <c r="H20" s="2"/>
      <c r="I20" s="2"/>
    </row>
    <row r="21" spans="1:26">
      <c r="A21" s="17"/>
      <c r="B21" s="17"/>
      <c r="C21" s="17"/>
      <c r="D21" s="3"/>
      <c r="E21" s="3"/>
      <c r="F21" s="17"/>
      <c r="G21" s="17"/>
      <c r="H21" s="17"/>
      <c r="I21" s="3"/>
    </row>
    <row r="22" spans="1:26" ht="15" thickBot="1">
      <c r="A22" s="14"/>
      <c r="B22" s="14"/>
      <c r="C22" s="14"/>
      <c r="D22" s="3"/>
      <c r="E22" s="3"/>
      <c r="F22" s="14"/>
      <c r="G22" s="14"/>
      <c r="H22" s="14"/>
      <c r="I22" s="3"/>
    </row>
    <row r="23" spans="1:26" ht="15" customHeight="1" thickBot="1">
      <c r="A23" s="14"/>
      <c r="B23" s="14"/>
      <c r="C23" s="14"/>
      <c r="D23" s="6" t="str">
        <f>IF(ISERROR(AVERAGE(TCOS5)),"",MROUND(AVERAGE(TCOS5),0.5))</f>
        <v/>
      </c>
      <c r="E23" s="3"/>
      <c r="F23" s="14"/>
      <c r="G23" s="14"/>
      <c r="H23" s="14"/>
      <c r="I23" s="6" t="str">
        <f>IF(ISERROR(AVERAGE(TCOS6)),"",MROUND(AVERAGE(TCOS6),0.5))</f>
        <v/>
      </c>
      <c r="Z23" s="19"/>
    </row>
    <row r="24" spans="1:26" ht="15" thickBot="1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>
      <c r="A25" s="2" t="s">
        <v>12</v>
      </c>
      <c r="B25" s="2"/>
      <c r="C25" s="2"/>
      <c r="D25" s="7" t="str">
        <f>IF(ISERROR(AVERAGE(DTES5MOY,TSES5MOY,TCO3PS1MOY)),"",MROUND(AVERAGE(DTES5MOY,TSES5MOY,TCO3PS1MOY),0.5))</f>
        <v/>
      </c>
      <c r="E25" s="2"/>
      <c r="F25" s="2" t="s">
        <v>12</v>
      </c>
      <c r="G25" s="2"/>
      <c r="H25" s="2"/>
      <c r="I25" s="7" t="str">
        <f>IF(ISERROR(AVERAGE(DTES6MOY,TSES6MOY,TCOS6MOY)),"",MROUND(AVERAGE(DTES6MOY,TSES6MOY,TCOS6MOY),0.5))</f>
        <v/>
      </c>
    </row>
    <row r="26" spans="1:26" ht="15" thickTop="1"/>
    <row r="27" spans="1:26" s="1" customFormat="1" ht="30" customHeight="1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8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7"/>
      <c r="B29" s="17"/>
      <c r="C29" s="17"/>
      <c r="D29" s="3"/>
      <c r="E29" s="3"/>
      <c r="F29" s="17"/>
      <c r="G29" s="17"/>
      <c r="H29" s="17"/>
      <c r="I29" s="3"/>
    </row>
    <row r="30" spans="1:26" ht="15" thickBot="1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>
      <c r="A31" s="14"/>
      <c r="B31" s="14"/>
      <c r="C31" s="14"/>
      <c r="D31" s="6" t="str">
        <f>IF(ISERROR(AVERAGE(ECGLCS5)),"",MROUND(AVERAGE(ECGLCS5),0.5))</f>
        <v/>
      </c>
      <c r="E31" s="3"/>
      <c r="F31" s="14"/>
      <c r="G31" s="14"/>
      <c r="H31" s="14"/>
      <c r="I31" s="6" t="str">
        <f>IF(ISERROR(AVERAGE(ECGLCS6)),"",MROUND(AVERAGE(ECGLCS6),0.5))</f>
        <v/>
      </c>
    </row>
    <row r="32" spans="1:26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7"/>
      <c r="B33" s="17"/>
      <c r="C33" s="17"/>
      <c r="D33" s="3"/>
      <c r="E33" s="3"/>
      <c r="F33" s="17"/>
      <c r="G33" s="17"/>
      <c r="H33" s="17"/>
      <c r="I33" s="3"/>
    </row>
    <row r="34" spans="1:9" ht="15" thickBot="1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>
      <c r="A35" s="14"/>
      <c r="B35" s="14"/>
      <c r="C35" s="14"/>
      <c r="D35" s="6" t="str">
        <f>IF(ISERROR(AVERAGE(ECGSOS5)),"",MROUND(AVERAGE(ECGSOS5),0.5))</f>
        <v/>
      </c>
      <c r="E35" s="3"/>
      <c r="F35" s="14"/>
      <c r="G35" s="14"/>
      <c r="H35" s="14"/>
      <c r="I35" s="6" t="str">
        <f>IF(ISERROR(AVERAGE(ECGSOS6)),"",MROUND(AVERAGE(ECGSOS6),0.5))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IF(ISERROR(AVERAGE(ECGLCS5MOY,ECGSOS5MOY)),"",MROUND(AVERAGE(ECGLCS5MOY,ECGSOS5MOY),0.5))</f>
        <v/>
      </c>
      <c r="E37" s="2"/>
      <c r="F37" s="2" t="s">
        <v>16</v>
      </c>
      <c r="G37" s="2"/>
      <c r="H37" s="2"/>
      <c r="I37" s="7" t="str">
        <f>IF(ISERROR(AVERAGE(ECGLCS6MOY,ECGSOS6MOY)),"",MROUND(AVERAGE(ECGLCS6MOY,ECGSOS6MOY),0.5))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</sheetData>
  <sheetProtection selectLockedCells="1"/>
  <mergeCells count="5">
    <mergeCell ref="A27:I27"/>
    <mergeCell ref="A7:C7"/>
    <mergeCell ref="F7:H7"/>
    <mergeCell ref="A5:I5"/>
    <mergeCell ref="A1:I1"/>
  </mergeCells>
  <conditionalFormatting sqref="A11:B12 F11:G12 A16:C16 F16:H16 A21:C21 F21:H21 A29:C29 F29:H29 A33:C33 F33:H33">
    <cfRule type="containsBlanks" dxfId="71" priority="2">
      <formula>LEN(TRIM(A11))=0</formula>
    </cfRule>
  </conditionalFormatting>
  <conditionalFormatting sqref="A11:C12 F11:H12 A16:C18 F16:H18 A21:C23 F21:H23 A29:C31 F29:H31 A33:C35 F33:H35">
    <cfRule type="cellIs" dxfId="70" priority="3" operator="lessThan">
      <formula>4</formula>
    </cfRule>
  </conditionalFormatting>
  <conditionalFormatting sqref="A13:D13 F13:I13 D18 I18 D23 I23 D25 I25 D31 I31 D35 I35 D37 I37">
    <cfRule type="cellIs" dxfId="69" priority="5" operator="lessThan">
      <formula>4</formula>
    </cfRule>
  </conditionalFormatting>
  <conditionalFormatting sqref="C11:C12 H11:H12 A13:C13 G13:H13 F13:F14 A17:C18 F17:H18 A22:C23 F22:H23 A30:C31 F30:H31 A34:C35 F34:H35">
    <cfRule type="containsBlanks" dxfId="68" priority="1">
      <formula>LEN(TRIM(A11))=0</formula>
    </cfRule>
  </conditionalFormatting>
  <conditionalFormatting sqref="H3512">
    <cfRule type="cellIs" dxfId="67" priority="15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9:C19 B14:C14 G14:H14 G19:H19" xr:uid="{99150E84-7CD7-4560-8345-405BCB943FB7}">
      <formula1>$Z$1:$Z$10</formula1>
    </dataValidation>
    <dataValidation type="list" allowBlank="1" showErrorMessage="1" errorTitle="ERREUR" error="Valeur des notes uniquement entre 1 et 6 par saut de 0.5." sqref="A11:C13 F33:H35 A16:C18 F16:H18 A21:C23 F21:H23 A29:C31 F29:H31 A33:C35 F11:H13" xr:uid="{7473B169-7471-4094-ABCF-022BF41344D5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6753-DBC6-4D2E-892F-808D8AC5D537}">
  <dimension ref="A1:Z60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5"/>
  </cols>
  <sheetData>
    <row r="1" spans="1:9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3" spans="1:9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9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9">
      <c r="A7" s="23" t="s">
        <v>31</v>
      </c>
      <c r="B7" s="23"/>
      <c r="C7" s="23"/>
      <c r="D7" s="8" t="s">
        <v>4</v>
      </c>
      <c r="E7" s="9"/>
      <c r="F7" s="23" t="s">
        <v>32</v>
      </c>
      <c r="G7" s="23"/>
      <c r="H7" s="23"/>
      <c r="I7" s="8" t="s">
        <v>4</v>
      </c>
    </row>
    <row r="9" spans="1:9">
      <c r="A9" s="2" t="s">
        <v>8</v>
      </c>
      <c r="B9" s="2"/>
      <c r="C9" s="2"/>
      <c r="D9" s="2"/>
      <c r="E9" s="2"/>
      <c r="F9" s="2" t="s">
        <v>8</v>
      </c>
      <c r="G9" s="2"/>
      <c r="H9" s="2"/>
      <c r="I9" s="2"/>
    </row>
    <row r="10" spans="1:9">
      <c r="A10" s="2" t="s">
        <v>9</v>
      </c>
      <c r="B10" s="2"/>
      <c r="C10" s="2"/>
      <c r="D10" s="2"/>
      <c r="E10" s="2"/>
      <c r="F10" s="2" t="s">
        <v>9</v>
      </c>
      <c r="G10" s="2"/>
      <c r="H10" s="2"/>
      <c r="I10" s="2"/>
    </row>
    <row r="11" spans="1:9">
      <c r="A11" s="13"/>
      <c r="B11" s="13"/>
      <c r="C11" s="13"/>
      <c r="D11" s="3"/>
      <c r="E11" s="3"/>
      <c r="F11" s="13"/>
      <c r="G11" s="13"/>
      <c r="H11" s="14"/>
      <c r="I11" s="3"/>
    </row>
    <row r="12" spans="1:9" ht="15" thickBot="1">
      <c r="A12" s="14"/>
      <c r="B12" s="14"/>
      <c r="C12" s="14"/>
      <c r="D12" s="3"/>
      <c r="E12" s="3"/>
      <c r="F12" s="13"/>
      <c r="G12" s="13"/>
      <c r="H12" s="14"/>
      <c r="I12" s="3"/>
    </row>
    <row r="13" spans="1:9" ht="15" thickBot="1">
      <c r="A13" s="14"/>
      <c r="B13" s="14"/>
      <c r="C13" s="14"/>
      <c r="D13" s="6" t="str">
        <f>IF(ISERROR(AVERAGE(DTES7)),"",MROUND(AVERAGE(DTES7),0.5))</f>
        <v/>
      </c>
      <c r="E13" s="3"/>
      <c r="F13" s="14"/>
      <c r="G13" s="14"/>
      <c r="H13" s="14"/>
      <c r="I13" s="6" t="str">
        <f>IF(ISERROR(AVERAGE(DTES8)),"",MROUND(AVERAGE(DTES8),0.5))</f>
        <v/>
      </c>
    </row>
    <row r="14" spans="1:9">
      <c r="A14" s="2" t="s">
        <v>27</v>
      </c>
      <c r="F14" s="2" t="s">
        <v>27</v>
      </c>
      <c r="I14" s="2"/>
    </row>
    <row r="15" spans="1:9">
      <c r="A15" s="2" t="s">
        <v>28</v>
      </c>
      <c r="F15" s="2" t="s">
        <v>28</v>
      </c>
      <c r="I15" s="2"/>
    </row>
    <row r="16" spans="1:9">
      <c r="A16" s="13"/>
      <c r="B16" s="13"/>
      <c r="C16" s="13"/>
      <c r="D16" s="3"/>
      <c r="E16" s="3"/>
      <c r="F16" s="13"/>
      <c r="G16" s="13"/>
      <c r="H16" s="13"/>
      <c r="I16" s="3"/>
    </row>
    <row r="17" spans="1:26" ht="15" thickBot="1">
      <c r="A17" s="13"/>
      <c r="B17" s="13"/>
      <c r="C17" s="14"/>
      <c r="D17" s="3"/>
      <c r="E17" s="3"/>
      <c r="F17" s="13"/>
      <c r="G17" s="13"/>
      <c r="H17" s="14"/>
      <c r="I17" s="3"/>
    </row>
    <row r="18" spans="1:26" ht="15" thickBot="1">
      <c r="A18" s="14"/>
      <c r="B18" s="14"/>
      <c r="C18" s="14"/>
      <c r="D18" s="6" t="str">
        <f>IF(ISERROR(AVERAGE(TSES7)),"",MROUND(AVERAGE(TSES7),0.5))</f>
        <v/>
      </c>
      <c r="E18" s="3"/>
      <c r="F18" s="14"/>
      <c r="G18" s="14"/>
      <c r="H18" s="14"/>
      <c r="I18" s="6" t="str">
        <f>IF(ISERROR(AVERAGE(TSES8)),"",MROUND(AVERAGE(TSES8),0.5))</f>
        <v/>
      </c>
    </row>
    <row r="19" spans="1:26">
      <c r="A19" s="2" t="s">
        <v>29</v>
      </c>
    </row>
    <row r="20" spans="1:26">
      <c r="A20" s="2" t="s">
        <v>30</v>
      </c>
    </row>
    <row r="21" spans="1:26">
      <c r="A21" s="13"/>
      <c r="B21" s="13"/>
      <c r="C21" s="13"/>
      <c r="D21" s="3"/>
      <c r="E21" s="3"/>
    </row>
    <row r="22" spans="1:26" ht="15" thickBot="1">
      <c r="A22" s="14"/>
      <c r="B22" s="14"/>
      <c r="C22" s="14"/>
      <c r="D22" s="3"/>
      <c r="E22" s="3"/>
    </row>
    <row r="23" spans="1:26" ht="15" customHeight="1" thickBot="1">
      <c r="A23" s="14"/>
      <c r="B23" s="14"/>
      <c r="C23" s="14"/>
      <c r="D23" s="6" t="str">
        <f>IF(ISERROR(AVERAGE(TCOS7)),"",MROUND(AVERAGE(TCOS7),0.5))</f>
        <v/>
      </c>
      <c r="E23" s="3"/>
      <c r="Z23" s="16"/>
    </row>
    <row r="24" spans="1:26" ht="15" thickBot="1">
      <c r="A24" s="2"/>
      <c r="B24" s="2"/>
      <c r="C24" s="2"/>
      <c r="D24" s="2"/>
      <c r="E24" s="2"/>
    </row>
    <row r="25" spans="1:26" ht="15.6" thickTop="1" thickBot="1">
      <c r="A25" s="2" t="s">
        <v>12</v>
      </c>
      <c r="B25" s="2"/>
      <c r="C25" s="2"/>
      <c r="D25" s="7" t="str">
        <f>IF(ISERROR(AVERAGE(DTES7MOY,TSES7MOY,TCOS7MOY)),"",MROUND(AVERAGE(DTES7MOY,TSES7MOY,TCOS7MOY),0.5))</f>
        <v/>
      </c>
      <c r="E25" s="2"/>
      <c r="F25" s="2" t="s">
        <v>12</v>
      </c>
      <c r="G25" s="2"/>
      <c r="H25" s="2"/>
      <c r="I25" s="7" t="str">
        <f>IF(ISERROR(AVERAGE(DTES8MOY,TSES8MOY)),"",MROUND(AVERAGE(DTES8MOY,TSES8MOY),0.5))</f>
        <v/>
      </c>
    </row>
    <row r="26" spans="1:26" ht="15" thickTop="1"/>
    <row r="27" spans="1:26" s="1" customFormat="1" ht="30" customHeight="1">
      <c r="A27" s="22" t="s">
        <v>13</v>
      </c>
      <c r="B27" s="22"/>
      <c r="C27" s="22"/>
      <c r="D27" s="22"/>
      <c r="E27" s="22"/>
      <c r="F27" s="22"/>
      <c r="G27" s="22"/>
      <c r="H27" s="22"/>
      <c r="I27" s="22"/>
      <c r="Z27" s="15"/>
    </row>
    <row r="28" spans="1:26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>
      <c r="A29" s="13"/>
      <c r="B29" s="13"/>
      <c r="C29" s="13"/>
      <c r="D29" s="3"/>
      <c r="E29" s="3"/>
      <c r="F29" s="17"/>
      <c r="G29" s="17"/>
      <c r="H29" s="17"/>
      <c r="I29" s="3"/>
    </row>
    <row r="30" spans="1:26" ht="15" thickBot="1">
      <c r="A30" s="14"/>
      <c r="B30" s="14"/>
      <c r="C30" s="14"/>
      <c r="D30" s="3"/>
      <c r="E30" s="3"/>
      <c r="F30" s="14"/>
      <c r="G30" s="14"/>
      <c r="H30" s="14"/>
      <c r="I30" s="3"/>
    </row>
    <row r="31" spans="1:26" ht="15" thickBot="1">
      <c r="A31" s="14"/>
      <c r="B31" s="14"/>
      <c r="C31" s="14"/>
      <c r="D31" s="6" t="str">
        <f>IF(ISERROR(AVERAGE(ECGLCS7)),"",MROUND(AVERAGE(ECGLCS7),0.5))</f>
        <v/>
      </c>
      <c r="E31" s="3"/>
      <c r="F31" s="14"/>
      <c r="G31" s="14"/>
      <c r="H31" s="14"/>
      <c r="I31" s="6" t="str">
        <f>IF(ISERROR(AVERAGE(ECGLCS8)),"",MROUND(AVERAGE(ECGLCS8),0.5))</f>
        <v/>
      </c>
    </row>
    <row r="32" spans="1:26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>
      <c r="A33" s="13"/>
      <c r="B33" s="13"/>
      <c r="C33" s="13"/>
      <c r="D33" s="3"/>
      <c r="E33" s="3"/>
      <c r="F33" s="13"/>
      <c r="G33" s="13"/>
      <c r="H33" s="13"/>
      <c r="I33" s="3"/>
    </row>
    <row r="34" spans="1:9" ht="15" thickBot="1">
      <c r="A34" s="14"/>
      <c r="B34" s="14"/>
      <c r="C34" s="14"/>
      <c r="D34" s="3"/>
      <c r="E34" s="3"/>
      <c r="F34" s="14"/>
      <c r="G34" s="14"/>
      <c r="H34" s="14"/>
      <c r="I34" s="3"/>
    </row>
    <row r="35" spans="1:9" ht="15" thickBot="1">
      <c r="A35" s="14"/>
      <c r="B35" s="14"/>
      <c r="C35" s="14"/>
      <c r="D35" s="6" t="str">
        <f>IF(ISERROR(AVERAGE(ECGSOS7)),"",MROUND(AVERAGE(ECGSOS7),0.5))</f>
        <v/>
      </c>
      <c r="E35" s="3"/>
      <c r="F35" s="14"/>
      <c r="G35" s="14"/>
      <c r="H35" s="14"/>
      <c r="I35" s="6" t="str">
        <f>IF(ISERROR(AVERAGE(ECGSOS8)),"",MROUND(AVERAGE(ECGSOS8),0.5))</f>
        <v/>
      </c>
    </row>
    <row r="36" spans="1:9" ht="15" thickBot="1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>
      <c r="A37" s="2" t="s">
        <v>16</v>
      </c>
      <c r="B37" s="2"/>
      <c r="C37" s="2"/>
      <c r="D37" s="7" t="str">
        <f>IF(ISERROR(AVERAGE(ECGLCS7MOY,ECGSOS7MOY)),"",MROUND(AVERAGE(ECGLCS7MOY,ECGSOS7MOY),0.5))</f>
        <v/>
      </c>
      <c r="E37" s="2"/>
      <c r="F37" s="2" t="s">
        <v>16</v>
      </c>
      <c r="G37" s="2"/>
      <c r="H37" s="2"/>
      <c r="I37" s="7" t="str">
        <f>IF(ISERROR(AVERAGE(ECGLCS8MOY,ECGSOS8MOY)),"",MROUND(AVERAGE(ECGLCS8MOY,ECGSOS8MOY),0.5))</f>
        <v/>
      </c>
    </row>
    <row r="38" spans="1:9" ht="15" thickTop="1"/>
    <row r="40" spans="1:9">
      <c r="A40" s="2" t="s">
        <v>17</v>
      </c>
    </row>
    <row r="41" spans="1:9">
      <c r="A41" s="2" t="s">
        <v>18</v>
      </c>
    </row>
    <row r="50" spans="26:26">
      <c r="Z50" s="18">
        <v>6</v>
      </c>
    </row>
    <row r="51" spans="26:26">
      <c r="Z51" s="18">
        <v>5.5</v>
      </c>
    </row>
    <row r="52" spans="26:26">
      <c r="Z52" s="18">
        <v>5</v>
      </c>
    </row>
    <row r="53" spans="26:26">
      <c r="Z53" s="18">
        <v>4.5</v>
      </c>
    </row>
    <row r="54" spans="26:26">
      <c r="Z54" s="18">
        <v>4</v>
      </c>
    </row>
    <row r="55" spans="26:26">
      <c r="Z55" s="18">
        <v>3.5</v>
      </c>
    </row>
    <row r="56" spans="26:26">
      <c r="Z56" s="18">
        <v>3</v>
      </c>
    </row>
    <row r="57" spans="26:26">
      <c r="Z57" s="18">
        <v>2.5</v>
      </c>
    </row>
    <row r="58" spans="26:26">
      <c r="Z58" s="18">
        <v>2</v>
      </c>
    </row>
    <row r="59" spans="26:26">
      <c r="Z59" s="18">
        <v>1.5</v>
      </c>
    </row>
    <row r="60" spans="26:26">
      <c r="Z60" s="18">
        <v>1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2:B13">
    <cfRule type="cellIs" dxfId="66" priority="2" operator="lessThan">
      <formula>4</formula>
    </cfRule>
  </conditionalFormatting>
  <conditionalFormatting sqref="A17:B17">
    <cfRule type="containsBlanks" dxfId="65" priority="61">
      <formula>LEN(TRIM(A17))=0</formula>
    </cfRule>
    <cfRule type="cellIs" dxfId="64" priority="62" operator="lessThan">
      <formula>4</formula>
    </cfRule>
  </conditionalFormatting>
  <conditionalFormatting sqref="A18:B18">
    <cfRule type="containsBlanks" dxfId="63" priority="9">
      <formula>LEN(TRIM(A18))=0</formula>
    </cfRule>
    <cfRule type="cellIs" dxfId="62" priority="10" operator="lessThan">
      <formula>4</formula>
    </cfRule>
  </conditionalFormatting>
  <conditionalFormatting sqref="A11:C11">
    <cfRule type="containsBlanks" dxfId="61" priority="7">
      <formula>LEN(TRIM(A11))=0</formula>
    </cfRule>
  </conditionalFormatting>
  <conditionalFormatting sqref="A12:C13">
    <cfRule type="containsBlanks" dxfId="60" priority="1">
      <formula>LEN(TRIM(A12))=0</formula>
    </cfRule>
  </conditionalFormatting>
  <conditionalFormatting sqref="A22:C23">
    <cfRule type="cellIs" dxfId="59" priority="42" operator="lessThan">
      <formula>4</formula>
    </cfRule>
    <cfRule type="containsBlanks" dxfId="58" priority="41">
      <formula>LEN(TRIM(A22))=0</formula>
    </cfRule>
  </conditionalFormatting>
  <conditionalFormatting sqref="A30:C31">
    <cfRule type="containsBlanks" dxfId="57" priority="57">
      <formula>LEN(TRIM(A30))=0</formula>
    </cfRule>
    <cfRule type="cellIs" dxfId="56" priority="58" operator="lessThan">
      <formula>4</formula>
    </cfRule>
  </conditionalFormatting>
  <conditionalFormatting sqref="A34:C35">
    <cfRule type="containsBlanks" dxfId="55" priority="49">
      <formula>LEN(TRIM(A34))=0</formula>
    </cfRule>
    <cfRule type="cellIs" dxfId="54" priority="50" operator="lessThan">
      <formula>4</formula>
    </cfRule>
  </conditionalFormatting>
  <conditionalFormatting sqref="C11:C13">
    <cfRule type="cellIs" dxfId="53" priority="8" operator="lessThan">
      <formula>4</formula>
    </cfRule>
  </conditionalFormatting>
  <conditionalFormatting sqref="C17:C18">
    <cfRule type="containsBlanks" dxfId="52" priority="11">
      <formula>LEN(TRIM(C17))=0</formula>
    </cfRule>
    <cfRule type="cellIs" dxfId="51" priority="12" operator="lessThan">
      <formula>4</formula>
    </cfRule>
  </conditionalFormatting>
  <conditionalFormatting sqref="D13 D18 I18 D23 D31 D35 I35 D25 I25 D37 I37">
    <cfRule type="cellIs" dxfId="50" priority="82" operator="lessThan">
      <formula>4</formula>
    </cfRule>
  </conditionalFormatting>
  <conditionalFormatting sqref="D13 D18 I18 D23 D31 I31 D35 I35">
    <cfRule type="containsBlanks" dxfId="49" priority="69">
      <formula>LEN(TRIM(D13))=0</formula>
    </cfRule>
  </conditionalFormatting>
  <conditionalFormatting sqref="F11:G12 A16:C16 F16:H16 A21:C21 A29:C29 F29:H29 A33:C33 F33:H33 A11:B11">
    <cfRule type="cellIs" dxfId="48" priority="71" operator="lessThan">
      <formula>4</formula>
    </cfRule>
  </conditionalFormatting>
  <conditionalFormatting sqref="F11:G12 A16:C16 F16:H16 A21:C21 A29:C29 F29:H29 A33:C33 F33:H33">
    <cfRule type="containsBlanks" dxfId="47" priority="70">
      <formula>LEN(TRIM(A11))=0</formula>
    </cfRule>
  </conditionalFormatting>
  <conditionalFormatting sqref="F17:G17">
    <cfRule type="containsBlanks" dxfId="46" priority="63">
      <formula>LEN(TRIM(F17))=0</formula>
    </cfRule>
    <cfRule type="cellIs" dxfId="45" priority="64" operator="lessThan">
      <formula>4</formula>
    </cfRule>
  </conditionalFormatting>
  <conditionalFormatting sqref="F18:G18">
    <cfRule type="containsBlanks" dxfId="44" priority="15">
      <formula>LEN(TRIM(F18))=0</formula>
    </cfRule>
    <cfRule type="cellIs" dxfId="43" priority="16" operator="lessThan">
      <formula>4</formula>
    </cfRule>
  </conditionalFormatting>
  <conditionalFormatting sqref="F30:H31">
    <cfRule type="containsBlanks" dxfId="42" priority="53">
      <formula>LEN(TRIM(F30))=0</formula>
    </cfRule>
    <cfRule type="cellIs" dxfId="41" priority="54" operator="lessThan">
      <formula>4</formula>
    </cfRule>
  </conditionalFormatting>
  <conditionalFormatting sqref="F34:H35">
    <cfRule type="containsBlanks" dxfId="40" priority="45">
      <formula>LEN(TRIM(F34))=0</formula>
    </cfRule>
    <cfRule type="cellIs" dxfId="39" priority="46" operator="lessThan">
      <formula>4</formula>
    </cfRule>
  </conditionalFormatting>
  <conditionalFormatting sqref="F13:I13">
    <cfRule type="cellIs" dxfId="38" priority="28" operator="lessThan">
      <formula>4</formula>
    </cfRule>
    <cfRule type="containsBlanks" dxfId="37" priority="27">
      <formula>LEN(TRIM(F13))=0</formula>
    </cfRule>
  </conditionalFormatting>
  <conditionalFormatting sqref="H11:H12">
    <cfRule type="containsBlanks" dxfId="36" priority="23">
      <formula>LEN(TRIM(H11))=0</formula>
    </cfRule>
    <cfRule type="cellIs" dxfId="35" priority="24" operator="lessThan">
      <formula>4</formula>
    </cfRule>
  </conditionalFormatting>
  <conditionalFormatting sqref="H17:H18">
    <cfRule type="containsBlanks" dxfId="34" priority="19">
      <formula>LEN(TRIM(H17))=0</formula>
    </cfRule>
    <cfRule type="cellIs" dxfId="33" priority="20" operator="lessThan">
      <formula>4</formula>
    </cfRule>
  </conditionalFormatting>
  <conditionalFormatting sqref="I31">
    <cfRule type="cellIs" dxfId="32" priority="72" operator="lessThan">
      <formula>4</formula>
    </cfRule>
  </conditionalFormatting>
  <dataValidations count="1">
    <dataValidation type="list" allowBlank="1" showErrorMessage="1" errorTitle="ERREUR" error="Valeur des notes uniquement entre 1 et 6 par saut de 0.5." sqref="A29:C31 F33:H35 A33:C35 A21:C23 F11:H13 A16:C18 F29:H31 F16:H18 A11:C13" xr:uid="{F90A40E8-FAEA-4DBF-92F7-CB427089947D}">
      <formula1>$Z$50:$Z$60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F54-4FED-421D-9D1B-92D66E0AA9DE}">
  <dimension ref="A1:V34"/>
  <sheetViews>
    <sheetView showGridLines="0" zoomScale="85" zoomScaleNormal="85" workbookViewId="0">
      <selection activeCell="D32" sqref="D32"/>
    </sheetView>
  </sheetViews>
  <sheetFormatPr defaultColWidth="11.42578125" defaultRowHeight="14.45"/>
  <cols>
    <col min="1" max="9" width="8.7109375" customWidth="1"/>
  </cols>
  <sheetData>
    <row r="1" spans="1:22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3" spans="1:22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22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22">
      <c r="A7" s="23" t="s">
        <v>33</v>
      </c>
      <c r="B7" s="23"/>
      <c r="C7" s="23"/>
      <c r="D7" s="8" t="s">
        <v>4</v>
      </c>
      <c r="E7" s="9"/>
      <c r="V7" s="12">
        <v>2.5</v>
      </c>
    </row>
    <row r="8" spans="1:22" ht="15" thickBot="1">
      <c r="V8" s="12">
        <v>2</v>
      </c>
    </row>
    <row r="9" spans="1:22" ht="15" thickBot="1">
      <c r="A9" s="24" t="s">
        <v>3</v>
      </c>
      <c r="B9" s="24"/>
      <c r="C9" s="25"/>
      <c r="D9" s="6">
        <f>CPS1MOY</f>
        <v>4.5</v>
      </c>
      <c r="E9" s="2"/>
      <c r="V9" s="12">
        <v>1.5</v>
      </c>
    </row>
    <row r="10" spans="1:22" ht="15" thickBot="1">
      <c r="A10" s="24" t="s">
        <v>5</v>
      </c>
      <c r="B10" s="24"/>
      <c r="C10" s="25"/>
      <c r="D10" s="6">
        <f>CPS2MOY</f>
        <v>5</v>
      </c>
      <c r="E10" s="2"/>
      <c r="V10" s="12">
        <v>1</v>
      </c>
    </row>
    <row r="11" spans="1:22" ht="15" thickBot="1">
      <c r="A11" s="24" t="s">
        <v>19</v>
      </c>
      <c r="B11" s="24"/>
      <c r="C11" s="25"/>
      <c r="D11" s="6" t="str">
        <f>CPS3MOY</f>
        <v/>
      </c>
      <c r="E11" s="2"/>
    </row>
    <row r="12" spans="1:22" ht="15" thickBot="1">
      <c r="A12" s="24" t="s">
        <v>20</v>
      </c>
      <c r="B12" s="24"/>
      <c r="C12" s="25"/>
      <c r="D12" s="6" t="str">
        <f>CPS4MOY</f>
        <v/>
      </c>
      <c r="E12" s="2"/>
    </row>
    <row r="13" spans="1:22" ht="15" thickBot="1">
      <c r="A13" s="24" t="s">
        <v>25</v>
      </c>
      <c r="B13" s="24"/>
      <c r="C13" s="25"/>
      <c r="D13" s="6" t="str">
        <f>[0]!CPS5MOY</f>
        <v/>
      </c>
      <c r="E13" s="2"/>
    </row>
    <row r="14" spans="1:22" ht="15" thickBot="1">
      <c r="A14" s="24" t="s">
        <v>26</v>
      </c>
      <c r="B14" s="24"/>
      <c r="C14" s="25"/>
      <c r="D14" s="6" t="str">
        <f>[0]!CPS6MOY</f>
        <v/>
      </c>
      <c r="E14" s="2"/>
    </row>
    <row r="15" spans="1:22" ht="15" thickBot="1">
      <c r="A15" s="24" t="s">
        <v>31</v>
      </c>
      <c r="B15" s="24"/>
      <c r="C15" s="25"/>
      <c r="D15" s="6" t="str">
        <f>IELE4_SEMESTRES_78!CPS7MOY</f>
        <v/>
      </c>
      <c r="E15" s="2"/>
    </row>
    <row r="16" spans="1:22" ht="15" thickBot="1">
      <c r="A16" s="24" t="s">
        <v>32</v>
      </c>
      <c r="B16" s="24"/>
      <c r="C16" s="25"/>
      <c r="D16" s="6" t="str">
        <f>IELE4_SEMESTRES_78!CPS8MOY</f>
        <v/>
      </c>
      <c r="E16" s="2"/>
    </row>
    <row r="17" spans="1:9" ht="15" thickBot="1">
      <c r="A17" s="2"/>
      <c r="B17" s="2"/>
      <c r="C17" s="2"/>
      <c r="D17" s="2"/>
      <c r="E17" s="2"/>
    </row>
    <row r="18" spans="1:9" ht="15.6" thickTop="1" thickBot="1">
      <c r="A18" s="2" t="s">
        <v>34</v>
      </c>
      <c r="B18" s="2"/>
      <c r="C18" s="2"/>
      <c r="D18" s="7">
        <f>IF(ISERROR(AVERAGE(D9:D16)),"",MROUND(AVERAGE(D9:D16),0.5))</f>
        <v>5</v>
      </c>
      <c r="E18" s="2"/>
    </row>
    <row r="19" spans="1:9" ht="15" thickTop="1"/>
    <row r="20" spans="1:9" s="1" customFormat="1" ht="30" customHeight="1">
      <c r="A20" s="22" t="s">
        <v>13</v>
      </c>
      <c r="B20" s="22"/>
      <c r="C20" s="22"/>
      <c r="D20" s="22"/>
      <c r="E20" s="22"/>
      <c r="F20" s="22"/>
      <c r="G20" s="22"/>
      <c r="H20" s="22"/>
      <c r="I20" s="22"/>
    </row>
    <row r="21" spans="1:9" ht="15" thickBot="1"/>
    <row r="22" spans="1:9" ht="15" thickBot="1">
      <c r="A22" s="24" t="s">
        <v>3</v>
      </c>
      <c r="B22" s="24"/>
      <c r="C22" s="25"/>
      <c r="D22" s="6" t="str">
        <f>ECGS1MOY</f>
        <v/>
      </c>
    </row>
    <row r="23" spans="1:9" ht="15" thickBot="1">
      <c r="A23" s="24" t="s">
        <v>5</v>
      </c>
      <c r="B23" s="24"/>
      <c r="C23" s="25"/>
      <c r="D23" s="6" t="str">
        <f>ECGS2MOY</f>
        <v/>
      </c>
    </row>
    <row r="24" spans="1:9" ht="15" thickBot="1">
      <c r="A24" s="24" t="s">
        <v>19</v>
      </c>
      <c r="B24" s="24"/>
      <c r="C24" s="25"/>
      <c r="D24" s="6" t="str">
        <f>ECGS3MOY</f>
        <v/>
      </c>
    </row>
    <row r="25" spans="1:9" ht="15" thickBot="1">
      <c r="A25" s="24" t="s">
        <v>20</v>
      </c>
      <c r="B25" s="24"/>
      <c r="C25" s="25"/>
      <c r="D25" s="6" t="str">
        <f>ECGS4MOY</f>
        <v/>
      </c>
    </row>
    <row r="26" spans="1:9" ht="15" thickBot="1">
      <c r="A26" s="24" t="s">
        <v>25</v>
      </c>
      <c r="B26" s="24"/>
      <c r="C26" s="25"/>
      <c r="D26" s="6" t="str">
        <f>ECGS5MOY</f>
        <v/>
      </c>
    </row>
    <row r="27" spans="1:9" ht="15" thickBot="1">
      <c r="A27" s="24" t="s">
        <v>26</v>
      </c>
      <c r="B27" s="24"/>
      <c r="C27" s="25"/>
      <c r="D27" s="6" t="str">
        <f>ECGS6MOY</f>
        <v/>
      </c>
    </row>
    <row r="28" spans="1:9" ht="15" thickBot="1">
      <c r="A28" s="24" t="s">
        <v>31</v>
      </c>
      <c r="B28" s="24"/>
      <c r="C28" s="25"/>
      <c r="D28" s="6" t="str">
        <f>IELE4_SEMESTRES_78!ECGS7MOY</f>
        <v/>
      </c>
    </row>
    <row r="29" spans="1:9" ht="15" thickBot="1">
      <c r="A29" s="24" t="s">
        <v>32</v>
      </c>
      <c r="B29" s="24"/>
      <c r="C29" s="25"/>
      <c r="D29" s="6" t="str">
        <f>IELE4_SEMESTRES_78!ECGS8MOY</f>
        <v/>
      </c>
      <c r="E29" s="2"/>
      <c r="F29" s="2"/>
      <c r="G29" s="2"/>
      <c r="H29" s="2"/>
      <c r="I29" s="2"/>
    </row>
    <row r="30" spans="1:9" ht="15" thickBot="1">
      <c r="A30" s="2"/>
      <c r="B30" s="2"/>
      <c r="C30" s="2"/>
      <c r="D30" s="2"/>
      <c r="E30" s="2"/>
    </row>
    <row r="31" spans="1:9" ht="15.6" thickTop="1" thickBot="1">
      <c r="A31" s="2" t="s">
        <v>35</v>
      </c>
      <c r="B31" s="2"/>
      <c r="C31" s="2"/>
      <c r="D31" s="7" t="str">
        <f>IF(ISERROR(AVERAGE(D22:D29)),"",MROUND(AVERAGE(D22:D29),0.5))</f>
        <v/>
      </c>
    </row>
    <row r="32" spans="1:9" ht="15" thickTop="1"/>
    <row r="33" spans="1:1">
      <c r="A33" s="2" t="s">
        <v>17</v>
      </c>
    </row>
    <row r="34" spans="1:1">
      <c r="A34" s="2" t="s">
        <v>18</v>
      </c>
    </row>
  </sheetData>
  <sheetProtection selectLockedCells="1"/>
  <mergeCells count="20">
    <mergeCell ref="A27:C27"/>
    <mergeCell ref="A28:C28"/>
    <mergeCell ref="A29:C29"/>
    <mergeCell ref="A22:C22"/>
    <mergeCell ref="A23:C23"/>
    <mergeCell ref="A24:C24"/>
    <mergeCell ref="A25:C25"/>
    <mergeCell ref="A26:C26"/>
    <mergeCell ref="A1:I1"/>
    <mergeCell ref="A5:I5"/>
    <mergeCell ref="A7:C7"/>
    <mergeCell ref="A20:I20"/>
    <mergeCell ref="A9:C9"/>
    <mergeCell ref="A10:C10"/>
    <mergeCell ref="A11:C11"/>
    <mergeCell ref="A12:C12"/>
    <mergeCell ref="A13:C13"/>
    <mergeCell ref="A14:C14"/>
    <mergeCell ref="A15:C15"/>
    <mergeCell ref="A16:C16"/>
  </mergeCells>
  <conditionalFormatting sqref="D9:D16">
    <cfRule type="containsBlanks" dxfId="31" priority="4">
      <formula>LEN(TRIM(D9))=0</formula>
    </cfRule>
    <cfRule type="containsBlanks" priority="5">
      <formula>LEN(TRIM(D9))=0</formula>
    </cfRule>
    <cfRule type="cellIs" dxfId="30" priority="7" operator="lessThan">
      <formula>4</formula>
    </cfRule>
  </conditionalFormatting>
  <conditionalFormatting sqref="D18 D31">
    <cfRule type="cellIs" dxfId="29" priority="8" operator="lessThan">
      <formula>4</formula>
    </cfRule>
  </conditionalFormatting>
  <conditionalFormatting sqref="D22:D29">
    <cfRule type="containsBlanks" dxfId="28" priority="1">
      <formula>LEN(TRIM(D22))=0</formula>
    </cfRule>
    <cfRule type="containsBlanks" priority="2">
      <formula>LEN(TRIM(D22))=0</formula>
    </cfRule>
    <cfRule type="cellIs" dxfId="27" priority="3" operator="lessThan">
      <formula>4</formula>
    </cfRule>
  </conditionalFormatting>
  <dataValidations disablePrompts="1" count="1">
    <dataValidation type="list" allowBlank="1" showErrorMessage="1" errorTitle="ERREUR" error="Valeur des notes uniquement entre 1 et 6 par saut de 0.5." sqref="B11:C11 B26:C26 B24:C24 B13:C13" xr:uid="{4B5B6145-CF11-4C43-8048-FE3271339623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F0C9B-EC88-4481-AAD7-B2D4FFE5D3BD}">
  <dimension ref="A1:Z60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  <col min="26" max="26" width="11.5703125" style="18"/>
  </cols>
  <sheetData>
    <row r="1" spans="1:9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>
      <c r="A2" s="26" t="s">
        <v>36</v>
      </c>
      <c r="B2" s="26"/>
      <c r="C2" s="26"/>
      <c r="D2" s="26"/>
      <c r="E2" s="26"/>
      <c r="F2" s="26"/>
      <c r="G2" s="26"/>
      <c r="H2" s="26"/>
      <c r="I2" s="26"/>
    </row>
    <row r="3" spans="1:9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9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9">
      <c r="A7" s="23" t="s">
        <v>3</v>
      </c>
      <c r="B7" s="23"/>
      <c r="C7" s="23"/>
      <c r="D7" s="8" t="s">
        <v>4</v>
      </c>
      <c r="E7" s="9"/>
      <c r="F7" s="23" t="s">
        <v>5</v>
      </c>
      <c r="G7" s="23"/>
      <c r="H7" s="23"/>
      <c r="I7" s="8" t="s">
        <v>4</v>
      </c>
    </row>
    <row r="9" spans="1:9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</row>
    <row r="10" spans="1:9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</row>
    <row r="11" spans="1:9">
      <c r="A11" s="17"/>
      <c r="B11" s="17"/>
      <c r="C11" s="14"/>
      <c r="D11" s="3"/>
      <c r="E11" s="3"/>
      <c r="F11" s="17"/>
      <c r="G11" s="17"/>
      <c r="H11" s="14"/>
      <c r="I11" s="3"/>
    </row>
    <row r="12" spans="1:9" ht="15" thickBot="1">
      <c r="A12" s="17"/>
      <c r="B12" s="17"/>
      <c r="C12" s="14"/>
      <c r="D12" s="3"/>
      <c r="E12" s="3"/>
      <c r="F12" s="17"/>
      <c r="G12" s="17"/>
      <c r="H12" s="14"/>
      <c r="I12" s="3"/>
    </row>
    <row r="13" spans="1:9" ht="15" thickBot="1">
      <c r="A13" s="14"/>
      <c r="B13" s="14"/>
      <c r="C13" s="14"/>
      <c r="D13" s="6" t="str">
        <f>IF(ISERROR(AVERAGE(BTE3PS1)),"",MROUND(AVERAGE(BTE3PS1),0.5))</f>
        <v/>
      </c>
      <c r="E13" s="3"/>
      <c r="F13" s="14"/>
      <c r="G13" s="14"/>
      <c r="H13" s="14"/>
      <c r="I13" s="6" t="str">
        <f>IF(ISERROR(AVERAGE(BTE3PS2)),"",MROUND(AVERAGE(BTE3PS2),0.5))</f>
        <v/>
      </c>
    </row>
    <row r="14" spans="1:9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9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9">
      <c r="A16" s="17"/>
      <c r="B16" s="17"/>
      <c r="C16" s="14"/>
      <c r="D16" s="3"/>
      <c r="E16" s="3"/>
      <c r="F16" s="17"/>
      <c r="G16" s="17"/>
      <c r="H16" s="14"/>
      <c r="I16" s="3"/>
    </row>
    <row r="17" spans="1:26" ht="15" thickBot="1">
      <c r="A17" s="17"/>
      <c r="B17" s="17"/>
      <c r="C17" s="14"/>
      <c r="D17" s="3"/>
      <c r="E17" s="3"/>
      <c r="F17" s="17"/>
      <c r="G17" s="17"/>
      <c r="H17" s="14"/>
      <c r="I17" s="3"/>
    </row>
    <row r="18" spans="1:26" ht="15" thickBot="1">
      <c r="A18" s="14"/>
      <c r="B18" s="14"/>
      <c r="C18" s="14"/>
      <c r="D18" s="6" t="str">
        <f>IF(ISERROR(AVERAGE(DTE3PS1)),"",MROUND(AVERAGE(DTE3PS1),0.5))</f>
        <v/>
      </c>
      <c r="E18" s="3"/>
      <c r="F18" s="14"/>
      <c r="G18" s="14"/>
      <c r="H18" s="14"/>
      <c r="I18" s="6" t="str">
        <f>IF(ISERROR(AVERAGE(DTE3PS2)),"",MROUND(AVERAGE(DTE3PS2),0.5))</f>
        <v/>
      </c>
    </row>
    <row r="19" spans="1:26">
      <c r="A19" s="2" t="s">
        <v>27</v>
      </c>
      <c r="B19" s="2"/>
      <c r="C19" s="2"/>
      <c r="D19" s="2"/>
      <c r="E19" s="2"/>
      <c r="F19" s="2" t="s">
        <v>27</v>
      </c>
      <c r="G19" s="2"/>
      <c r="H19" s="2"/>
      <c r="I19" s="2"/>
    </row>
    <row r="20" spans="1:26">
      <c r="A20" s="2" t="s">
        <v>28</v>
      </c>
      <c r="B20" s="2"/>
      <c r="C20" s="2"/>
      <c r="D20" s="2"/>
      <c r="E20" s="2"/>
      <c r="F20" s="2" t="s">
        <v>28</v>
      </c>
      <c r="G20" s="2"/>
      <c r="H20" s="2"/>
      <c r="I20" s="2"/>
    </row>
    <row r="21" spans="1:26">
      <c r="A21" s="17"/>
      <c r="B21" s="17"/>
      <c r="C21" s="17"/>
      <c r="D21" s="3"/>
      <c r="E21" s="3"/>
      <c r="F21" s="17"/>
      <c r="G21" s="17"/>
      <c r="H21" s="17"/>
      <c r="I21" s="3"/>
    </row>
    <row r="22" spans="1:26" ht="15" thickBot="1">
      <c r="A22" s="14"/>
      <c r="B22" s="14"/>
      <c r="C22" s="14"/>
      <c r="D22" s="3"/>
      <c r="E22" s="3"/>
      <c r="F22" s="14"/>
      <c r="G22" s="14"/>
      <c r="H22" s="14"/>
      <c r="I22" s="3"/>
    </row>
    <row r="23" spans="1:26" ht="15" thickBot="1">
      <c r="A23" s="14"/>
      <c r="B23" s="14"/>
      <c r="C23" s="14"/>
      <c r="D23" s="6" t="str">
        <f>IF(ISERROR(AVERAGE(TSE3PS1)),"",MROUND(AVERAGE(TSE3PS1),0.5))</f>
        <v/>
      </c>
      <c r="E23" s="3"/>
      <c r="F23" s="14"/>
      <c r="G23" s="14"/>
      <c r="H23" s="14"/>
      <c r="I23" s="6" t="str">
        <f>IF(ISERROR(AVERAGE(TSE3PS2)),"",MROUND(AVERAGE(TSE3PS2),0.5))</f>
        <v/>
      </c>
    </row>
    <row r="24" spans="1:26">
      <c r="A24" s="2" t="s">
        <v>29</v>
      </c>
      <c r="B24" s="2"/>
      <c r="C24" s="2"/>
      <c r="D24" s="2"/>
      <c r="E24" s="2"/>
      <c r="F24" s="2" t="s">
        <v>29</v>
      </c>
      <c r="G24" s="2"/>
      <c r="H24" s="2"/>
      <c r="I24" s="2"/>
    </row>
    <row r="25" spans="1:26">
      <c r="A25" s="2" t="s">
        <v>30</v>
      </c>
      <c r="B25" s="2"/>
      <c r="C25" s="2"/>
      <c r="D25" s="2"/>
      <c r="E25" s="2"/>
      <c r="F25" s="2" t="s">
        <v>30</v>
      </c>
      <c r="G25" s="2"/>
      <c r="H25" s="2"/>
      <c r="I25" s="2"/>
    </row>
    <row r="26" spans="1:26">
      <c r="A26" s="17"/>
      <c r="B26" s="17"/>
      <c r="C26" s="17"/>
      <c r="D26" s="3"/>
      <c r="E26" s="3"/>
      <c r="F26" s="17"/>
      <c r="G26" s="17"/>
      <c r="H26" s="17"/>
      <c r="I26" s="3"/>
    </row>
    <row r="27" spans="1:26" ht="15" thickBot="1">
      <c r="A27" s="14"/>
      <c r="B27" s="14"/>
      <c r="C27" s="14"/>
      <c r="D27" s="3"/>
      <c r="E27" s="3"/>
      <c r="F27" s="14"/>
      <c r="G27" s="14"/>
      <c r="H27" s="14"/>
      <c r="I27" s="3"/>
    </row>
    <row r="28" spans="1:26" ht="15" customHeight="1" thickBot="1">
      <c r="A28" s="14"/>
      <c r="B28" s="14"/>
      <c r="C28" s="14"/>
      <c r="D28" s="6" t="str">
        <f>IF(ISERROR(AVERAGE(TCO3PS1)),"",MROUND(AVERAGE(TCO3PS1),0.5))</f>
        <v/>
      </c>
      <c r="E28" s="3"/>
      <c r="F28" s="14"/>
      <c r="G28" s="14"/>
      <c r="H28" s="14"/>
      <c r="I28" s="6" t="str">
        <f>IF(ISERROR(AVERAGE(TCO3PS2)),"",MROUND(AVERAGE(TCO3PS2),0.5))</f>
        <v/>
      </c>
      <c r="Z28" s="19"/>
    </row>
    <row r="29" spans="1:26" ht="15" thickBot="1">
      <c r="A29" s="2"/>
      <c r="B29" s="2"/>
      <c r="C29" s="2"/>
      <c r="D29" s="2"/>
      <c r="E29" s="2"/>
      <c r="F29" s="2"/>
      <c r="G29" s="2"/>
      <c r="H29" s="2"/>
      <c r="I29" s="2"/>
    </row>
    <row r="30" spans="1:26" ht="15.6" thickTop="1" thickBot="1">
      <c r="A30" s="2" t="s">
        <v>12</v>
      </c>
      <c r="B30" s="2"/>
      <c r="C30" s="2"/>
      <c r="D30" s="7" t="str">
        <f>IF(ISERROR(AVERAGE(BTE3PS1MOY,DTE3PS1MOY,TSE3PS1MOY,TCO3PS1MOY)),"",MROUND(AVERAGE(BTE3PS1MOY,DTE3PS1MOY,TSE3PS1MOY,TCO3PS1MOY),0.5))</f>
        <v/>
      </c>
      <c r="E30" s="2"/>
      <c r="F30" s="2" t="s">
        <v>12</v>
      </c>
      <c r="G30" s="2"/>
      <c r="H30" s="2"/>
      <c r="I30" s="7" t="str">
        <f>IF(ISERROR(AVERAGE(BTE3PS2MOY,DTE3PS2MOY,TSE3PS2MOY,TCO3PS2MOY)),"",MROUND(AVERAGE(BTE3PS2MOY,DTE3PS2MOY,TSE3PS2MOY,TCO3PS2MOY),0.5))</f>
        <v/>
      </c>
    </row>
    <row r="31" spans="1:26" ht="15" thickTop="1"/>
    <row r="32" spans="1:26" s="1" customFormat="1" ht="14.45" customHeight="1">
      <c r="A32" s="2" t="s">
        <v>17</v>
      </c>
      <c r="B32"/>
      <c r="C32"/>
      <c r="D32"/>
      <c r="E32"/>
      <c r="F32"/>
      <c r="G32"/>
      <c r="H32"/>
      <c r="I32"/>
      <c r="Z32" s="18"/>
    </row>
    <row r="33" spans="1:1">
      <c r="A33" s="2" t="s">
        <v>18</v>
      </c>
    </row>
    <row r="50" spans="26:26">
      <c r="Z50" s="18">
        <v>6</v>
      </c>
    </row>
    <row r="51" spans="26:26">
      <c r="Z51" s="18">
        <v>5.5</v>
      </c>
    </row>
    <row r="52" spans="26:26">
      <c r="Z52" s="18">
        <v>5</v>
      </c>
    </row>
    <row r="53" spans="26:26">
      <c r="Z53" s="18">
        <v>4.5</v>
      </c>
    </row>
    <row r="54" spans="26:26">
      <c r="Z54" s="18">
        <v>4</v>
      </c>
    </row>
    <row r="55" spans="26:26">
      <c r="Z55" s="18">
        <v>3.5</v>
      </c>
    </row>
    <row r="56" spans="26:26">
      <c r="Z56" s="18">
        <v>3</v>
      </c>
    </row>
    <row r="57" spans="26:26">
      <c r="Z57" s="18">
        <v>2.5</v>
      </c>
    </row>
    <row r="58" spans="26:26">
      <c r="Z58" s="18">
        <v>2</v>
      </c>
    </row>
    <row r="59" spans="26:26">
      <c r="Z59" s="18">
        <v>1.5</v>
      </c>
    </row>
    <row r="60" spans="26:26">
      <c r="Z60" s="18">
        <v>1</v>
      </c>
    </row>
  </sheetData>
  <sheetProtection sheet="1" selectLockedCells="1"/>
  <mergeCells count="5">
    <mergeCell ref="A1:I1"/>
    <mergeCell ref="A5:I5"/>
    <mergeCell ref="A7:C7"/>
    <mergeCell ref="F7:H7"/>
    <mergeCell ref="A2:I2"/>
  </mergeCells>
  <conditionalFormatting sqref="A11:B12 F11:G12">
    <cfRule type="containsBlanks" dxfId="26" priority="2">
      <formula>LEN(TRIM(A11))=0</formula>
    </cfRule>
  </conditionalFormatting>
  <conditionalFormatting sqref="A16:B17 F16:G17 A21:C21 F21:H21 A26:C26 F26:H26">
    <cfRule type="containsBlanks" dxfId="25" priority="6">
      <formula>LEN(TRIM(A16))=0</formula>
    </cfRule>
  </conditionalFormatting>
  <conditionalFormatting sqref="A11:C12 F11:H12">
    <cfRule type="cellIs" dxfId="24" priority="3" operator="lessThan">
      <formula>4</formula>
    </cfRule>
  </conditionalFormatting>
  <conditionalFormatting sqref="A16:C17 F16:H17 A21:C23 F21:H23 A26:C28 F26:H28">
    <cfRule type="cellIs" dxfId="23" priority="7" operator="lessThan">
      <formula>4</formula>
    </cfRule>
  </conditionalFormatting>
  <conditionalFormatting sqref="A13:D13 F13:I13">
    <cfRule type="cellIs" dxfId="22" priority="4" operator="lessThan">
      <formula>4</formula>
    </cfRule>
  </conditionalFormatting>
  <conditionalFormatting sqref="A18:D18 F18:I18 D23 I23 D28 I28 D30 I30">
    <cfRule type="cellIs" dxfId="21" priority="8" operator="lessThan">
      <formula>4</formula>
    </cfRule>
  </conditionalFormatting>
  <conditionalFormatting sqref="C11:C12 H11:H12 A13:C13 F13:H13">
    <cfRule type="containsBlanks" dxfId="20" priority="1">
      <formula>LEN(TRIM(A11))=0</formula>
    </cfRule>
  </conditionalFormatting>
  <conditionalFormatting sqref="C16:C17 H16:H17 A18:C18 G18:H18 F18:F19 A22:C23 F22:H23 A27:C28 F27:H28">
    <cfRule type="containsBlanks" dxfId="19" priority="5">
      <formula>LEN(TRIM(A16))=0</formula>
    </cfRule>
  </conditionalFormatting>
  <conditionalFormatting sqref="H3517">
    <cfRule type="cellIs" dxfId="18" priority="9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A16:C18 A26:C28 F26:H28 F21:H23 F11:H13 A21:C23 F16:H18 A11:C13" xr:uid="{5470B499-D178-49BA-BDDD-0E90BB6B392B}">
      <formula1>$Z$50:$Z$60</formula1>
    </dataValidation>
    <dataValidation type="list" allowBlank="1" showErrorMessage="1" errorTitle="ERREUR" error="Valeur des notes uniquement entre 1 et 6 par saut de 0.5." sqref="B24:C24 B19:C19 G19:H19 G24:H24" xr:uid="{B1D5A9A7-44A8-4EE5-AB97-B82CC9972612}">
      <formula1>$Z$1:$Z$15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4E6E-0AF6-414C-8D0F-20608DEF0F1C}">
  <dimension ref="A1:Z60"/>
  <sheetViews>
    <sheetView showGridLines="0" zoomScale="85" zoomScaleNormal="85" workbookViewId="0">
      <selection activeCell="C21" sqref="C21"/>
    </sheetView>
  </sheetViews>
  <sheetFormatPr defaultColWidth="11.42578125" defaultRowHeight="14.45"/>
  <cols>
    <col min="1" max="9" width="8.7109375" customWidth="1"/>
    <col min="26" max="26" width="11.5703125" style="18"/>
  </cols>
  <sheetData>
    <row r="1" spans="1:9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9">
      <c r="A2" s="26" t="s">
        <v>36</v>
      </c>
      <c r="B2" s="26"/>
      <c r="C2" s="26"/>
      <c r="D2" s="26"/>
      <c r="E2" s="26"/>
      <c r="F2" s="26"/>
      <c r="G2" s="26"/>
      <c r="H2" s="26"/>
      <c r="I2" s="26"/>
    </row>
    <row r="3" spans="1:9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9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9">
      <c r="A7" s="23" t="s">
        <v>19</v>
      </c>
      <c r="B7" s="23"/>
      <c r="C7" s="23"/>
      <c r="D7" s="8" t="s">
        <v>4</v>
      </c>
      <c r="E7" s="9"/>
      <c r="F7" s="23" t="s">
        <v>20</v>
      </c>
      <c r="G7" s="23"/>
      <c r="H7" s="23"/>
      <c r="I7" s="8" t="s">
        <v>4</v>
      </c>
    </row>
    <row r="9" spans="1:9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</row>
    <row r="10" spans="1:9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</row>
    <row r="11" spans="1:9">
      <c r="A11" s="17"/>
      <c r="B11" s="17"/>
      <c r="C11" s="17"/>
      <c r="D11" s="3"/>
      <c r="E11" s="3"/>
      <c r="F11" s="17"/>
      <c r="G11" s="17"/>
      <c r="H11" s="17"/>
      <c r="I11" s="3"/>
    </row>
    <row r="12" spans="1:9" ht="15" thickBot="1">
      <c r="A12" s="14"/>
      <c r="B12" s="14"/>
      <c r="C12" s="14"/>
      <c r="D12" s="3"/>
      <c r="E12" s="3"/>
      <c r="F12" s="14"/>
      <c r="G12" s="14"/>
      <c r="H12" s="14"/>
      <c r="I12" s="3"/>
    </row>
    <row r="13" spans="1:9" ht="15" thickBot="1">
      <c r="A13" s="14"/>
      <c r="B13" s="14"/>
      <c r="C13" s="14"/>
      <c r="D13" s="6" t="str">
        <f>IF(ISERROR(AVERAGE(BTE4PS1)),"",MROUND(AVERAGE(BTE4PS1),0.5))</f>
        <v/>
      </c>
      <c r="E13" s="3"/>
      <c r="F13" s="14"/>
      <c r="G13" s="14"/>
      <c r="H13" s="14"/>
      <c r="I13" s="6" t="str">
        <f>IF(ISERROR(AVERAGE(BTE4PS2)),"",MROUND(AVERAGE(BTE4PS2),0.5))</f>
        <v/>
      </c>
    </row>
    <row r="14" spans="1:9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9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9">
      <c r="A16" s="17"/>
      <c r="B16" s="17"/>
      <c r="C16" s="17"/>
      <c r="D16" s="3"/>
      <c r="E16" s="3"/>
      <c r="F16" s="17"/>
      <c r="G16" s="17"/>
      <c r="H16" s="17"/>
      <c r="I16" s="3"/>
    </row>
    <row r="17" spans="1:26" ht="15" thickBot="1">
      <c r="A17" s="14"/>
      <c r="B17" s="14"/>
      <c r="C17" s="14"/>
      <c r="D17" s="3"/>
      <c r="E17" s="3"/>
      <c r="F17" s="14"/>
      <c r="G17" s="14"/>
      <c r="H17" s="14"/>
      <c r="I17" s="3"/>
    </row>
    <row r="18" spans="1:26" ht="15" thickBot="1">
      <c r="A18" s="14"/>
      <c r="B18" s="14"/>
      <c r="C18" s="14"/>
      <c r="D18" s="6" t="str">
        <f>IF(ISERROR(AVERAGE(DTE4PS1)),"",MROUND(AVERAGE(DTE4PS1),0.5))</f>
        <v/>
      </c>
      <c r="E18" s="3"/>
      <c r="F18" s="14"/>
      <c r="G18" s="14"/>
      <c r="H18" s="14"/>
      <c r="I18" s="6" t="str">
        <f>IF(ISERROR(AVERAGE(DTE4PS2)),"",MROUND(AVERAGE(DTE4PS2),0.5))</f>
        <v/>
      </c>
    </row>
    <row r="19" spans="1:26">
      <c r="A19" s="2" t="s">
        <v>27</v>
      </c>
      <c r="B19" s="2"/>
      <c r="C19" s="2"/>
      <c r="D19" s="2"/>
      <c r="E19" s="2"/>
      <c r="F19" s="2" t="s">
        <v>27</v>
      </c>
      <c r="G19" s="2"/>
      <c r="H19" s="2"/>
      <c r="I19" s="2"/>
    </row>
    <row r="20" spans="1:26">
      <c r="A20" s="2" t="s">
        <v>28</v>
      </c>
      <c r="B20" s="2"/>
      <c r="C20" s="2"/>
      <c r="D20" s="2"/>
      <c r="E20" s="2"/>
      <c r="F20" s="2" t="s">
        <v>28</v>
      </c>
      <c r="G20" s="2"/>
      <c r="H20" s="2"/>
      <c r="I20" s="2"/>
    </row>
    <row r="21" spans="1:26">
      <c r="A21" s="17"/>
      <c r="B21" s="17"/>
      <c r="C21" s="17"/>
      <c r="D21" s="3"/>
      <c r="E21" s="3"/>
      <c r="F21" s="17"/>
      <c r="G21" s="17"/>
      <c r="H21" s="17"/>
      <c r="I21" s="3"/>
    </row>
    <row r="22" spans="1:26" ht="15" thickBot="1">
      <c r="A22" s="17"/>
      <c r="B22" s="17"/>
      <c r="C22" s="14"/>
      <c r="D22" s="3"/>
      <c r="E22" s="3"/>
      <c r="F22" s="17"/>
      <c r="G22" s="17"/>
      <c r="H22" s="14"/>
      <c r="I22" s="3"/>
    </row>
    <row r="23" spans="1:26" ht="15" thickBot="1">
      <c r="A23" s="14"/>
      <c r="B23" s="14"/>
      <c r="C23" s="14"/>
      <c r="D23" s="6" t="str">
        <f>IF(ISERROR(AVERAGE(TSE4PS1)),"",MROUND(AVERAGE(TSE4PS1),0.5))</f>
        <v/>
      </c>
      <c r="E23" s="3"/>
      <c r="F23" s="14"/>
      <c r="G23" s="14"/>
      <c r="H23" s="14"/>
      <c r="I23" s="6" t="str">
        <f>IF(ISERROR(AVERAGE(TSE4PS2)),"",MROUND(AVERAGE(TSE4PS2),0.5))</f>
        <v/>
      </c>
    </row>
    <row r="24" spans="1:26">
      <c r="A24" s="2" t="s">
        <v>29</v>
      </c>
      <c r="B24" s="2"/>
      <c r="C24" s="2"/>
      <c r="D24" s="2"/>
      <c r="E24" s="2"/>
      <c r="F24" s="2" t="s">
        <v>29</v>
      </c>
      <c r="G24" s="2"/>
      <c r="H24" s="2"/>
      <c r="I24" s="2"/>
    </row>
    <row r="25" spans="1:26">
      <c r="A25" s="2" t="s">
        <v>30</v>
      </c>
      <c r="B25" s="2"/>
      <c r="C25" s="2"/>
      <c r="D25" s="2"/>
      <c r="E25" s="2"/>
      <c r="F25" s="2" t="s">
        <v>30</v>
      </c>
      <c r="G25" s="2"/>
      <c r="H25" s="2"/>
      <c r="I25" s="2"/>
    </row>
    <row r="26" spans="1:26">
      <c r="A26" s="17"/>
      <c r="B26" s="17"/>
      <c r="C26" s="17"/>
      <c r="D26" s="3"/>
      <c r="E26" s="3"/>
      <c r="F26" s="17"/>
      <c r="G26" s="17"/>
      <c r="H26" s="17"/>
      <c r="I26" s="3"/>
    </row>
    <row r="27" spans="1:26" ht="15" thickBot="1">
      <c r="A27" s="14"/>
      <c r="B27" s="14"/>
      <c r="C27" s="14"/>
      <c r="D27" s="3"/>
      <c r="E27" s="3"/>
      <c r="F27" s="14"/>
      <c r="G27" s="14"/>
      <c r="H27" s="14"/>
      <c r="I27" s="3"/>
    </row>
    <row r="28" spans="1:26" ht="15" customHeight="1" thickBot="1">
      <c r="A28" s="14"/>
      <c r="B28" s="14"/>
      <c r="C28" s="14"/>
      <c r="D28" s="6" t="str">
        <f>IF(ISERROR(AVERAGE(TCO4PS1)),"",MROUND(AVERAGE(TCO4PS1),0.5))</f>
        <v/>
      </c>
      <c r="E28" s="3"/>
      <c r="F28" s="14"/>
      <c r="G28" s="14"/>
      <c r="H28" s="14"/>
      <c r="I28" s="6" t="str">
        <f>IF(ISERROR(AVERAGE(TCO4PS2)),"",MROUND(AVERAGE(TCO4PS2),0.5))</f>
        <v/>
      </c>
      <c r="Z28" s="19"/>
    </row>
    <row r="29" spans="1:26" ht="15" thickBot="1">
      <c r="A29" s="2"/>
      <c r="B29" s="2"/>
      <c r="C29" s="2"/>
      <c r="D29" s="2"/>
      <c r="E29" s="2"/>
      <c r="F29" s="2"/>
      <c r="G29" s="2"/>
      <c r="H29" s="2"/>
      <c r="I29" s="2"/>
    </row>
    <row r="30" spans="1:26" ht="15.6" thickTop="1" thickBot="1">
      <c r="A30" s="2" t="s">
        <v>12</v>
      </c>
      <c r="B30" s="2"/>
      <c r="C30" s="2"/>
      <c r="D30" s="7" t="str">
        <f>IF(ISERROR(AVERAGE(BTE4PS1MOY,DTE4PS1MOY,TSE4PS1MOY,TCO4PS1MOY)),"",MROUND(AVERAGE(BTE4PS1MOY,DTE4PS1MOY,TSE4PS1MOY,TCO4PS1MOY),0.5))</f>
        <v/>
      </c>
      <c r="E30" s="2"/>
      <c r="F30" s="2" t="s">
        <v>12</v>
      </c>
      <c r="G30" s="2"/>
      <c r="H30" s="2"/>
      <c r="I30" s="7" t="str">
        <f>IF(ISERROR(AVERAGE(BTE4PS2MOY,DTE4PS2MOY,TSE4PS2MOY,TCO4PS2MOY)),"",MROUND(AVERAGE(BTE4PS2MOY,DTE4PS2MOY,TSE4PS2MOY,TCO4PS2MOY),0.5))</f>
        <v/>
      </c>
    </row>
    <row r="31" spans="1:26" ht="15" thickTop="1"/>
    <row r="32" spans="1:26" s="1" customFormat="1" ht="14.45" customHeight="1">
      <c r="A32" s="2" t="s">
        <v>17</v>
      </c>
      <c r="B32"/>
      <c r="C32"/>
      <c r="D32"/>
      <c r="E32"/>
      <c r="F32"/>
      <c r="G32"/>
      <c r="H32"/>
      <c r="I32"/>
      <c r="Z32" s="18"/>
    </row>
    <row r="33" spans="1:1">
      <c r="A33" s="2" t="s">
        <v>18</v>
      </c>
    </row>
    <row r="50" spans="26:26">
      <c r="Z50" s="18">
        <v>6</v>
      </c>
    </row>
    <row r="51" spans="26:26">
      <c r="Z51" s="18">
        <v>5.5</v>
      </c>
    </row>
    <row r="52" spans="26:26">
      <c r="Z52" s="18">
        <v>5</v>
      </c>
    </row>
    <row r="53" spans="26:26">
      <c r="Z53" s="18">
        <v>4.5</v>
      </c>
    </row>
    <row r="54" spans="26:26">
      <c r="Z54" s="18">
        <v>4</v>
      </c>
    </row>
    <row r="55" spans="26:26">
      <c r="Z55" s="18">
        <v>3.5</v>
      </c>
    </row>
    <row r="56" spans="26:26">
      <c r="Z56" s="18">
        <v>3</v>
      </c>
    </row>
    <row r="57" spans="26:26">
      <c r="Z57" s="18">
        <v>2.5</v>
      </c>
    </row>
    <row r="58" spans="26:26">
      <c r="Z58" s="18">
        <v>2</v>
      </c>
    </row>
    <row r="59" spans="26:26">
      <c r="Z59" s="18">
        <v>1.5</v>
      </c>
    </row>
    <row r="60" spans="26:26">
      <c r="Z60" s="18">
        <v>1</v>
      </c>
    </row>
  </sheetData>
  <sheetProtection sheet="1" selectLockedCells="1"/>
  <mergeCells count="5">
    <mergeCell ref="A1:I1"/>
    <mergeCell ref="A5:I5"/>
    <mergeCell ref="A7:C7"/>
    <mergeCell ref="F7:H7"/>
    <mergeCell ref="A2:I2"/>
  </mergeCells>
  <conditionalFormatting sqref="A12:B12 F12:G12">
    <cfRule type="containsBlanks" dxfId="17" priority="6">
      <formula>LEN(TRIM(A12))=0</formula>
    </cfRule>
    <cfRule type="cellIs" dxfId="16" priority="7" operator="lessThan">
      <formula>4</formula>
    </cfRule>
  </conditionalFormatting>
  <conditionalFormatting sqref="A17:B17 G17">
    <cfRule type="containsBlanks" dxfId="15" priority="3">
      <formula>LEN(TRIM(A17))=0</formula>
    </cfRule>
  </conditionalFormatting>
  <conditionalFormatting sqref="A22:B22 F22:G22">
    <cfRule type="containsBlanks" dxfId="14" priority="1">
      <formula>LEN(TRIM(A22))=0</formula>
    </cfRule>
  </conditionalFormatting>
  <conditionalFormatting sqref="A11:C11 F11:H11 C12 H12">
    <cfRule type="cellIs" dxfId="13" priority="12" operator="lessThan">
      <formula>4</formula>
    </cfRule>
  </conditionalFormatting>
  <conditionalFormatting sqref="A11:C11 F11:H11">
    <cfRule type="containsBlanks" dxfId="12" priority="8">
      <formula>LEN(TRIM(A11))=0</formula>
    </cfRule>
  </conditionalFormatting>
  <conditionalFormatting sqref="A16:C17 F16:H17 A21:C23 F21:H23 A26:C28 F26:H28">
    <cfRule type="cellIs" dxfId="11" priority="16" operator="lessThan">
      <formula>4</formula>
    </cfRule>
  </conditionalFormatting>
  <conditionalFormatting sqref="A13:D13 F13:I13">
    <cfRule type="cellIs" dxfId="10" priority="13" operator="lessThan">
      <formula>4</formula>
    </cfRule>
  </conditionalFormatting>
  <conditionalFormatting sqref="A18:D18 F18:I18 D23 I23 D28 I28 D30 I30">
    <cfRule type="cellIs" dxfId="9" priority="17" operator="lessThan">
      <formula>4</formula>
    </cfRule>
  </conditionalFormatting>
  <conditionalFormatting sqref="C11:C12 H11:H12 A13:C13 F13:H13">
    <cfRule type="containsBlanks" dxfId="8" priority="10">
      <formula>LEN(TRIM(A11))=0</formula>
    </cfRule>
  </conditionalFormatting>
  <conditionalFormatting sqref="C16">
    <cfRule type="containsBlanks" dxfId="7" priority="5">
      <formula>LEN(TRIM(C16))=0</formula>
    </cfRule>
  </conditionalFormatting>
  <conditionalFormatting sqref="C16:C17 H16:H17 A22:C23 F22:H23 F17:F19 A18:C18 G18:H18 A27:C28 F27:H28">
    <cfRule type="containsBlanks" dxfId="6" priority="14">
      <formula>LEN(TRIM(A16))=0</formula>
    </cfRule>
  </conditionalFormatting>
  <conditionalFormatting sqref="F16:G17 A16:B17 A21:C21 F21:H21 A26:C26 F26:H26">
    <cfRule type="containsBlanks" dxfId="5" priority="15">
      <formula>LEN(TRIM(A16))=0</formula>
    </cfRule>
  </conditionalFormatting>
  <conditionalFormatting sqref="H16">
    <cfRule type="containsBlanks" dxfId="4" priority="4">
      <formula>LEN(TRIM(H16))=0</formula>
    </cfRule>
  </conditionalFormatting>
  <conditionalFormatting sqref="H3517">
    <cfRule type="cellIs" dxfId="3" priority="18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24:C24 B19:C19 G19:H19 G24:H24" xr:uid="{CF03BF86-2824-43E9-BF07-4B1195467047}">
      <formula1>$Z$1:$Z$15</formula1>
    </dataValidation>
    <dataValidation type="list" allowBlank="1" showErrorMessage="1" errorTitle="ERREUR" error="Valeur des notes uniquement entre 1 et 6 par saut de 0.5." sqref="F11:H13 F21:H23 A26:C28 F26:H28 A21:C23 A11:C13 A16:C18 F16:H18" xr:uid="{A5CD581A-47F4-40D3-ACB9-6A2775AF191E}">
      <formula1>$Z$50:$Z$60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C035-7742-4003-891F-5706FEC8B320}">
  <dimension ref="A1:V25"/>
  <sheetViews>
    <sheetView showGridLines="0" zoomScale="85" zoomScaleNormal="85" workbookViewId="0">
      <selection activeCell="D3" sqref="D3"/>
    </sheetView>
  </sheetViews>
  <sheetFormatPr defaultColWidth="11.42578125" defaultRowHeight="14.45"/>
  <cols>
    <col min="1" max="9" width="8.7109375" customWidth="1"/>
  </cols>
  <sheetData>
    <row r="1" spans="1:22" ht="45" customHeight="1">
      <c r="A1" s="21" t="s">
        <v>0</v>
      </c>
      <c r="B1" s="21"/>
      <c r="C1" s="21"/>
      <c r="D1" s="21"/>
      <c r="E1" s="21"/>
      <c r="F1" s="21"/>
      <c r="G1" s="21"/>
      <c r="H1" s="21"/>
      <c r="I1" s="21"/>
    </row>
    <row r="2" spans="1:22">
      <c r="A2" s="26" t="s">
        <v>36</v>
      </c>
      <c r="B2" s="26"/>
      <c r="C2" s="26"/>
      <c r="D2" s="26"/>
      <c r="E2" s="26"/>
      <c r="F2" s="26"/>
      <c r="G2" s="26"/>
      <c r="H2" s="26"/>
      <c r="I2" s="26"/>
    </row>
    <row r="3" spans="1:22" s="5" customFormat="1" ht="25.15" customHeight="1">
      <c r="A3" s="4" t="s">
        <v>1</v>
      </c>
      <c r="D3" s="11"/>
      <c r="E3" s="10"/>
      <c r="F3" s="10"/>
      <c r="G3" s="10"/>
      <c r="H3" s="10"/>
      <c r="I3" s="10"/>
    </row>
    <row r="5" spans="1:22" ht="30" customHeight="1">
      <c r="A5" s="22" t="s">
        <v>2</v>
      </c>
      <c r="B5" s="22"/>
      <c r="C5" s="22"/>
      <c r="D5" s="22"/>
      <c r="E5" s="22"/>
      <c r="F5" s="22"/>
      <c r="G5" s="22"/>
      <c r="H5" s="22"/>
      <c r="I5" s="22"/>
    </row>
    <row r="7" spans="1:22">
      <c r="A7" s="23" t="s">
        <v>33</v>
      </c>
      <c r="B7" s="23"/>
      <c r="C7" s="23"/>
      <c r="D7" s="8" t="s">
        <v>4</v>
      </c>
      <c r="E7" s="9"/>
      <c r="V7" s="12">
        <v>2.5</v>
      </c>
    </row>
    <row r="8" spans="1:22" ht="15" thickBot="1">
      <c r="V8" s="12">
        <v>2</v>
      </c>
    </row>
    <row r="9" spans="1:22" ht="15" thickBot="1">
      <c r="A9" s="24" t="s">
        <v>3</v>
      </c>
      <c r="B9" s="24"/>
      <c r="C9" s="25"/>
      <c r="D9" s="6" t="str">
        <f>IELE3P_SEMESTRES_12!CP3PS1MOY</f>
        <v/>
      </c>
      <c r="E9" s="2"/>
      <c r="V9" s="12">
        <v>1.5</v>
      </c>
    </row>
    <row r="10" spans="1:22" ht="15" thickBot="1">
      <c r="A10" s="24" t="s">
        <v>5</v>
      </c>
      <c r="B10" s="24"/>
      <c r="C10" s="25"/>
      <c r="D10" s="6" t="str">
        <f>IELE3P_SEMESTRES_12!CP3PS2MOY</f>
        <v/>
      </c>
      <c r="E10" s="2"/>
      <c r="V10" s="12">
        <v>1</v>
      </c>
    </row>
    <row r="11" spans="1:22" ht="15" thickBot="1">
      <c r="A11" s="24" t="s">
        <v>19</v>
      </c>
      <c r="B11" s="24"/>
      <c r="C11" s="25"/>
      <c r="D11" s="6" t="str">
        <f>IELE4P_SEMESTRES_34!CP4PS1MOY</f>
        <v/>
      </c>
      <c r="E11" s="2"/>
    </row>
    <row r="12" spans="1:22" ht="15" thickBot="1">
      <c r="A12" s="24" t="s">
        <v>20</v>
      </c>
      <c r="B12" s="24"/>
      <c r="C12" s="25"/>
      <c r="D12" s="6" t="str">
        <f>IELE4P_SEMESTRES_34!CP4PS2MOY</f>
        <v/>
      </c>
      <c r="E12" s="2"/>
    </row>
    <row r="13" spans="1:22" ht="15" thickBot="1">
      <c r="A13" s="2"/>
      <c r="B13" s="2"/>
      <c r="C13" s="2"/>
      <c r="D13" s="2"/>
      <c r="E13" s="2"/>
    </row>
    <row r="14" spans="1:22" ht="15.6" thickTop="1" thickBot="1">
      <c r="A14" s="2" t="s">
        <v>12</v>
      </c>
      <c r="B14" s="2"/>
      <c r="C14" s="2"/>
      <c r="D14" s="7" t="str">
        <f>IF(ISERROR(AVERAGE(D9:D12)),"",MROUND(AVERAGE(D9:D12),0.5))</f>
        <v/>
      </c>
      <c r="E14" s="2"/>
    </row>
    <row r="15" spans="1:22" ht="15" customHeight="1" thickTop="1"/>
    <row r="16" spans="1:22" s="1" customFormat="1" ht="15" customHeight="1">
      <c r="A16" s="2" t="s">
        <v>17</v>
      </c>
      <c r="B16"/>
      <c r="C16"/>
      <c r="D16"/>
      <c r="E16"/>
      <c r="F16"/>
      <c r="G16"/>
      <c r="H16"/>
      <c r="I16"/>
    </row>
    <row r="17" spans="1:1" ht="15" customHeight="1">
      <c r="A17" s="2" t="s">
        <v>18</v>
      </c>
    </row>
    <row r="25" spans="1:1" ht="14.45" customHeight="1"/>
  </sheetData>
  <sheetProtection sheet="1" selectLockedCells="1"/>
  <mergeCells count="8">
    <mergeCell ref="A2:I2"/>
    <mergeCell ref="A12:C12"/>
    <mergeCell ref="A1:I1"/>
    <mergeCell ref="A5:I5"/>
    <mergeCell ref="A7:C7"/>
    <mergeCell ref="A9:C9"/>
    <mergeCell ref="A10:C10"/>
    <mergeCell ref="A11:C11"/>
  </mergeCells>
  <conditionalFormatting sqref="D9:D12">
    <cfRule type="containsBlanks" dxfId="2" priority="4">
      <formula>LEN(TRIM(D9))=0</formula>
    </cfRule>
    <cfRule type="containsBlanks" priority="5">
      <formula>LEN(TRIM(D9))=0</formula>
    </cfRule>
    <cfRule type="cellIs" dxfId="1" priority="6" operator="lessThan">
      <formula>4</formula>
    </cfRule>
  </conditionalFormatting>
  <conditionalFormatting sqref="D14">
    <cfRule type="cellIs" dxfId="0" priority="7" operator="lessThan">
      <formula>4</formula>
    </cfRule>
  </conditionalFormatting>
  <dataValidations disablePrompts="1" count="1">
    <dataValidation type="list" allowBlank="1" showErrorMessage="1" errorTitle="ERREUR" error="Valeur des notes uniquement entre 1 et 6 par saut de 0.5." sqref="B11:C11" xr:uid="{5D0B77E6-0787-4AE7-BB9F-55B35003358D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C8AB-05B1-4391-9816-BAA6BC768905}">
  <dimension ref="A1:G1"/>
  <sheetViews>
    <sheetView showGridLines="0" zoomScaleNormal="100" workbookViewId="0">
      <selection activeCell="K28" sqref="K28"/>
    </sheetView>
  </sheetViews>
  <sheetFormatPr defaultColWidth="11.42578125" defaultRowHeight="14.45"/>
  <sheetData>
    <row r="1" spans="1:7">
      <c r="A1" s="27" t="s">
        <v>37</v>
      </c>
      <c r="B1" s="27"/>
      <c r="C1" s="27"/>
      <c r="D1" s="27"/>
      <c r="E1" s="27"/>
      <c r="F1" s="27"/>
      <c r="G1" s="27"/>
    </row>
  </sheetData>
  <sheetProtection sheet="1" objects="1" scenarios="1"/>
  <mergeCells count="1">
    <mergeCell ref="A1:G1"/>
  </mergeCells>
  <hyperlinks>
    <hyperlink ref="A1" r:id="rId1" tooltip="EIT.SWISS PQ PELE" display="EIT.SWISS PQ PELE" xr:uid="{FF79310A-185F-4F96-AA6F-70FD6E142FA3}"/>
    <hyperlink ref="A1:G1" r:id="rId2" tooltip="EIT.SWISS PQ PELE" display="EIT.SWISS PQ PELE" xr:uid="{0F00E5AC-7D35-49E1-87C0-D83510DB2735}"/>
  </hyperlinks>
  <pageMargins left="0.7" right="0.7" top="0.75" bottom="0.75" header="0.3" footer="0.3"/>
  <pageSetup paperSize="9" orientation="portrait" horizontalDpi="1200" verticalDpi="120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e70d26-bf48-4cf6-8ac1-a02ba5208bf1">
      <Terms xmlns="http://schemas.microsoft.com/office/infopath/2007/PartnerControls"/>
    </lcf76f155ced4ddcb4097134ff3c332f>
    <TaxCatchAll xmlns="28ecda99-baeb-4159-826c-8d3ebe501c9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62808F74C1A479C3BB44A303B6A0F" ma:contentTypeVersion="15" ma:contentTypeDescription="Crée un document." ma:contentTypeScope="" ma:versionID="cab4a3c0111c554b2187f2cf1b3f650e">
  <xsd:schema xmlns:xsd="http://www.w3.org/2001/XMLSchema" xmlns:xs="http://www.w3.org/2001/XMLSchema" xmlns:p="http://schemas.microsoft.com/office/2006/metadata/properties" xmlns:ns2="81e70d26-bf48-4cf6-8ac1-a02ba5208bf1" xmlns:ns3="28ecda99-baeb-4159-826c-8d3ebe501c98" targetNamespace="http://schemas.microsoft.com/office/2006/metadata/properties" ma:root="true" ma:fieldsID="5e122d3143e7eb9975e5aea102f87885" ns2:_="" ns3:_="">
    <xsd:import namespace="81e70d26-bf48-4cf6-8ac1-a02ba5208bf1"/>
    <xsd:import namespace="28ecda99-baeb-4159-826c-8d3ebe501c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70d26-bf48-4cf6-8ac1-a02ba5208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cda99-baeb-4159-826c-8d3ebe501c9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5eaf6b-057b-4eab-85b3-0e4652cb011f}" ma:internalName="TaxCatchAll" ma:showField="CatchAllData" ma:web="28ecda99-baeb-4159-826c-8d3ebe501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0F532E-7FD8-48AD-9223-BF39E428C2D9}"/>
</file>

<file path=customXml/itemProps2.xml><?xml version="1.0" encoding="utf-8"?>
<ds:datastoreItem xmlns:ds="http://schemas.openxmlformats.org/officeDocument/2006/customXml" ds:itemID="{B15F2F5E-8AC3-438C-AD92-51480CE02161}"/>
</file>

<file path=customXml/itemProps3.xml><?xml version="1.0" encoding="utf-8"?>
<ds:datastoreItem xmlns:ds="http://schemas.openxmlformats.org/officeDocument/2006/customXml" ds:itemID="{47380F73-6E9D-48B4-9F42-08B6FBEA66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Maccaud</dc:creator>
  <cp:keywords/>
  <dc:description/>
  <cp:lastModifiedBy>Hurok Okta</cp:lastModifiedBy>
  <cp:revision/>
  <dcterms:created xsi:type="dcterms:W3CDTF">2024-03-11T19:14:30Z</dcterms:created>
  <dcterms:modified xsi:type="dcterms:W3CDTF">2024-06-27T07:46:24Z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0x010100F7262808F74C1A479C3BB44A303B6A0F</vt:lpwstr>
  </property>
</Properties>
</file>