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inasjan\Desktop\pacienti\"/>
    </mc:Choice>
  </mc:AlternateContent>
  <xr:revisionPtr revIDLastSave="0" documentId="8_{A06EE33D-0E54-4FE7-8F7B-B205FF4C64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3" r:id="rId1"/>
    <sheet name="faktury" sheetId="2" r:id="rId2"/>
  </sheets>
  <definedNames>
    <definedName name="hodnocení">#REF!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6" i="2" l="1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" i="2"/>
  <c r="L2" i="2"/>
  <c r="K2" i="2"/>
  <c r="I2" i="2"/>
  <c r="C2" i="2"/>
  <c r="C3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<sst xmlns="http://schemas.openxmlformats.org/spreadsheetml/2006/main" count="379" uniqueCount="283">
  <si>
    <t>Kainarova 4</t>
  </si>
  <si>
    <t>Karlovy Vary</t>
  </si>
  <si>
    <t>Zuzana</t>
  </si>
  <si>
    <t>Krasňáková</t>
  </si>
  <si>
    <t>Nám. míru 21</t>
  </si>
  <si>
    <t>Bruntál</t>
  </si>
  <si>
    <t>Vladimíra</t>
  </si>
  <si>
    <t>Matelová</t>
  </si>
  <si>
    <t>Pařížská 35</t>
  </si>
  <si>
    <t>Zlín</t>
  </si>
  <si>
    <t>Vilma</t>
  </si>
  <si>
    <t>Jasná</t>
  </si>
  <si>
    <t>U parku 6</t>
  </si>
  <si>
    <t>Prachatice</t>
  </si>
  <si>
    <t>Veronika</t>
  </si>
  <si>
    <t>Dostálová</t>
  </si>
  <si>
    <t>Trávník 33</t>
  </si>
  <si>
    <t>Olomouc</t>
  </si>
  <si>
    <t>Vendula</t>
  </si>
  <si>
    <t>Hošková</t>
  </si>
  <si>
    <t>U Žebračky 10</t>
  </si>
  <si>
    <t>Vanda</t>
  </si>
  <si>
    <t>Pokličková</t>
  </si>
  <si>
    <t>Modrá 2</t>
  </si>
  <si>
    <t>Brodek u Prostějova</t>
  </si>
  <si>
    <t>Václav</t>
  </si>
  <si>
    <t>Karhánek</t>
  </si>
  <si>
    <t>Křivá 5</t>
  </si>
  <si>
    <t>Jihlava</t>
  </si>
  <si>
    <t>Tomáš</t>
  </si>
  <si>
    <t>Polívka</t>
  </si>
  <si>
    <t>Zelená 3</t>
  </si>
  <si>
    <t>Karviná</t>
  </si>
  <si>
    <t>Horký</t>
  </si>
  <si>
    <t>Ostravská 9</t>
  </si>
  <si>
    <t>Česká Třebová</t>
  </si>
  <si>
    <t>Soňa</t>
  </si>
  <si>
    <t>Hrubá</t>
  </si>
  <si>
    <t>Otčenáškova 21</t>
  </si>
  <si>
    <t>Radovan</t>
  </si>
  <si>
    <t>Sobotka</t>
  </si>
  <si>
    <t>Slovenská 34</t>
  </si>
  <si>
    <t>Brodek u Přerova</t>
  </si>
  <si>
    <t>Radek</t>
  </si>
  <si>
    <t>Čejka</t>
  </si>
  <si>
    <t>U Hráze 15</t>
  </si>
  <si>
    <t>Petronela</t>
  </si>
  <si>
    <t>Čiháková</t>
  </si>
  <si>
    <t>Pražská 12</t>
  </si>
  <si>
    <t>Beroun</t>
  </si>
  <si>
    <t>Petra</t>
  </si>
  <si>
    <t>Maierová</t>
  </si>
  <si>
    <t>Tučkova 16</t>
  </si>
  <si>
    <t>Křižanská 4</t>
  </si>
  <si>
    <t>Petr</t>
  </si>
  <si>
    <t>Novotný</t>
  </si>
  <si>
    <t>Dlouhá 8</t>
  </si>
  <si>
    <t>Třebíč</t>
  </si>
  <si>
    <t>Jemelka</t>
  </si>
  <si>
    <t>Kozí 36</t>
  </si>
  <si>
    <t>Teplice</t>
  </si>
  <si>
    <t>Blaštík</t>
  </si>
  <si>
    <t>Zámecká 15</t>
  </si>
  <si>
    <t>Znojmo</t>
  </si>
  <si>
    <t>Pavlína</t>
  </si>
  <si>
    <t>Svobodová</t>
  </si>
  <si>
    <t>Španělská 15</t>
  </si>
  <si>
    <t>Klatovy</t>
  </si>
  <si>
    <t>Pavla</t>
  </si>
  <si>
    <t>Rašková</t>
  </si>
  <si>
    <t>Bludov 24</t>
  </si>
  <si>
    <t>Semily</t>
  </si>
  <si>
    <t>Patrik</t>
  </si>
  <si>
    <t>Zlámal</t>
  </si>
  <si>
    <t>Otakarova 1</t>
  </si>
  <si>
    <t>Pařík</t>
  </si>
  <si>
    <t>Orlická 9</t>
  </si>
  <si>
    <t>Žďár nad Sázavou</t>
  </si>
  <si>
    <t>Hovorka</t>
  </si>
  <si>
    <t>Ostravská 5</t>
  </si>
  <si>
    <t>Oto</t>
  </si>
  <si>
    <t>Jehový</t>
  </si>
  <si>
    <t>Štefánikova 15</t>
  </si>
  <si>
    <t>Otakar</t>
  </si>
  <si>
    <t>Středa</t>
  </si>
  <si>
    <t>Bučina 13</t>
  </si>
  <si>
    <t>Aš</t>
  </si>
  <si>
    <t>Osvald</t>
  </si>
  <si>
    <t>Treska</t>
  </si>
  <si>
    <t>Svobodova 41</t>
  </si>
  <si>
    <t>Oskar</t>
  </si>
  <si>
    <t>Novák</t>
  </si>
  <si>
    <t>Myslíkova 66</t>
  </si>
  <si>
    <t xml:space="preserve">Blansko </t>
  </si>
  <si>
    <t>Oliver</t>
  </si>
  <si>
    <t>Andrejský</t>
  </si>
  <si>
    <t>U hvězdárny 18</t>
  </si>
  <si>
    <t>Bečov nad Teplou</t>
  </si>
  <si>
    <t>Olga</t>
  </si>
  <si>
    <t>Stoklásková</t>
  </si>
  <si>
    <t>Masarykova třída 76</t>
  </si>
  <si>
    <t>Hodonín</t>
  </si>
  <si>
    <t>Oldříška</t>
  </si>
  <si>
    <t>Červená</t>
  </si>
  <si>
    <t>Spálov 8</t>
  </si>
  <si>
    <t>Oldřich</t>
  </si>
  <si>
    <t>Červenka</t>
  </si>
  <si>
    <t>Krásná 13</t>
  </si>
  <si>
    <t>Domažlice</t>
  </si>
  <si>
    <t>Norbert</t>
  </si>
  <si>
    <t>Zahrádko</t>
  </si>
  <si>
    <t>Karlovo náměstí 69</t>
  </si>
  <si>
    <t>Osek u Rokycan</t>
  </si>
  <si>
    <t>Sekanina</t>
  </si>
  <si>
    <t>Třída TGM 37</t>
  </si>
  <si>
    <t>Miroslav</t>
  </si>
  <si>
    <t>Polák</t>
  </si>
  <si>
    <t>Pod Hradem 22</t>
  </si>
  <si>
    <t>Turnov</t>
  </si>
  <si>
    <t>Matilda</t>
  </si>
  <si>
    <t>Horská</t>
  </si>
  <si>
    <t>Měkká 15</t>
  </si>
  <si>
    <t>Martina</t>
  </si>
  <si>
    <t>Češková</t>
  </si>
  <si>
    <t>Za mlýnem 1</t>
  </si>
  <si>
    <t>Třinec</t>
  </si>
  <si>
    <t>Martin</t>
  </si>
  <si>
    <t>Vlasák</t>
  </si>
  <si>
    <t>Dukelských hrdinů 50</t>
  </si>
  <si>
    <t>Pospíšil</t>
  </si>
  <si>
    <t>Stanislavova 5</t>
  </si>
  <si>
    <t>Čech</t>
  </si>
  <si>
    <t>Jablonského 53</t>
  </si>
  <si>
    <t>Ústí nad Labem</t>
  </si>
  <si>
    <t>Marek</t>
  </si>
  <si>
    <t>Palička</t>
  </si>
  <si>
    <t>Svornosti 15</t>
  </si>
  <si>
    <t>Písek</t>
  </si>
  <si>
    <t>Boháček</t>
  </si>
  <si>
    <t>Novina 350</t>
  </si>
  <si>
    <t>Sokolov</t>
  </si>
  <si>
    <t>Magda</t>
  </si>
  <si>
    <t>Malá</t>
  </si>
  <si>
    <t>Modrá 18</t>
  </si>
  <si>
    <t>Uherské Hradiště</t>
  </si>
  <si>
    <t>Lukáš</t>
  </si>
  <si>
    <t>Bartůšek</t>
  </si>
  <si>
    <t>Jablunkov</t>
  </si>
  <si>
    <t>Ludmila</t>
  </si>
  <si>
    <t>Řeháková</t>
  </si>
  <si>
    <t>Krátká 9</t>
  </si>
  <si>
    <t>Lucie</t>
  </si>
  <si>
    <t>Vosádková</t>
  </si>
  <si>
    <t>Petrské náměstí 45</t>
  </si>
  <si>
    <t>Ústí nad Orlicí</t>
  </si>
  <si>
    <t>Švestková</t>
  </si>
  <si>
    <t>Haštalská 10</t>
  </si>
  <si>
    <t>Golčův Jeníkov</t>
  </si>
  <si>
    <t>Libor</t>
  </si>
  <si>
    <t>Pánek</t>
  </si>
  <si>
    <t>Žirafí 18</t>
  </si>
  <si>
    <t>Lenka</t>
  </si>
  <si>
    <t>Čermáková</t>
  </si>
  <si>
    <t>Náb. E. Beneše 6</t>
  </si>
  <si>
    <t>Ostrava Poruba</t>
  </si>
  <si>
    <t>Lea</t>
  </si>
  <si>
    <t>Kočová</t>
  </si>
  <si>
    <t>Želátovská 15</t>
  </si>
  <si>
    <t>Květoslav</t>
  </si>
  <si>
    <t>Pražák</t>
  </si>
  <si>
    <t>Olomoucká 41</t>
  </si>
  <si>
    <t>Babylon</t>
  </si>
  <si>
    <t>Kateřina</t>
  </si>
  <si>
    <t>Horáková</t>
  </si>
  <si>
    <t>Nám. Svobody 54</t>
  </si>
  <si>
    <t>České Budějovice</t>
  </si>
  <si>
    <t>Karel</t>
  </si>
  <si>
    <t>Lipták</t>
  </si>
  <si>
    <t>Osmek 7</t>
  </si>
  <si>
    <t>Holoubek</t>
  </si>
  <si>
    <t>Strojnická 7</t>
  </si>
  <si>
    <t>Kamil</t>
  </si>
  <si>
    <t>Hezký</t>
  </si>
  <si>
    <t>Náb. Gen. Janouška 3</t>
  </si>
  <si>
    <t>Josef</t>
  </si>
  <si>
    <t>Pilka</t>
  </si>
  <si>
    <t>Interbrigadistů 6</t>
  </si>
  <si>
    <t>Němec</t>
  </si>
  <si>
    <t>Rovná 4</t>
  </si>
  <si>
    <t>Jitka</t>
  </si>
  <si>
    <t>Molavcová</t>
  </si>
  <si>
    <t>Partizánská 17</t>
  </si>
  <si>
    <t>Bajerová</t>
  </si>
  <si>
    <t>Osvaldova 20</t>
  </si>
  <si>
    <t>Jaroslav</t>
  </si>
  <si>
    <t>Horák</t>
  </si>
  <si>
    <t>Kasárenská 55</t>
  </si>
  <si>
    <t>Horka nad Moravou</t>
  </si>
  <si>
    <t>Jana</t>
  </si>
  <si>
    <t>Nováková</t>
  </si>
  <si>
    <t>Chýně 18</t>
  </si>
  <si>
    <t>Kopřivová</t>
  </si>
  <si>
    <t>Uherská 41</t>
  </si>
  <si>
    <t>Jakub</t>
  </si>
  <si>
    <t>Hudos</t>
  </si>
  <si>
    <t>Holotova 38</t>
  </si>
  <si>
    <t>Jeseník</t>
  </si>
  <si>
    <t>Irena</t>
  </si>
  <si>
    <t>Modrovská</t>
  </si>
  <si>
    <t>Sochorova 37</t>
  </si>
  <si>
    <t>Čecháková</t>
  </si>
  <si>
    <t>Liberecká 1</t>
  </si>
  <si>
    <t>Hugo</t>
  </si>
  <si>
    <t>Kaštan</t>
  </si>
  <si>
    <t>Trojská 4</t>
  </si>
  <si>
    <t>Hana</t>
  </si>
  <si>
    <t>Pokorná</t>
  </si>
  <si>
    <t>Bitvy u Slavkova 53</t>
  </si>
  <si>
    <t>Benešová</t>
  </si>
  <si>
    <t>K potoku 18</t>
  </si>
  <si>
    <t>Osek nad Bečvou</t>
  </si>
  <si>
    <t>Elena</t>
  </si>
  <si>
    <t>Žižkovo nám. 15</t>
  </si>
  <si>
    <t>Nasavrky</t>
  </si>
  <si>
    <t>Dora</t>
  </si>
  <si>
    <t>Telefon</t>
  </si>
  <si>
    <t>Potůčková 31</t>
  </si>
  <si>
    <t>Dana</t>
  </si>
  <si>
    <t>Nejedlá</t>
  </si>
  <si>
    <t>Ulice</t>
  </si>
  <si>
    <t>Heyrovského 12</t>
  </si>
  <si>
    <t>Zdice</t>
  </si>
  <si>
    <t>Cyril</t>
  </si>
  <si>
    <t>Puk</t>
  </si>
  <si>
    <t>Město</t>
  </si>
  <si>
    <t>Sokolská 1</t>
  </si>
  <si>
    <t>Kozlovice</t>
  </si>
  <si>
    <t>Bohuslav</t>
  </si>
  <si>
    <t>Vykoupil</t>
  </si>
  <si>
    <t>Jméno</t>
  </si>
  <si>
    <t>Buková 8</t>
  </si>
  <si>
    <t>Andrea</t>
  </si>
  <si>
    <t>Kadeřávková</t>
  </si>
  <si>
    <t>Příjmení</t>
  </si>
  <si>
    <t>Čapkova 5</t>
  </si>
  <si>
    <t>Alice</t>
  </si>
  <si>
    <t>Černá</t>
  </si>
  <si>
    <t>Masarykovo nábřeží 14</t>
  </si>
  <si>
    <t>Alena</t>
  </si>
  <si>
    <t>Hedvábná</t>
  </si>
  <si>
    <t>Rodné číslo</t>
  </si>
  <si>
    <t>Osobní číslo</t>
  </si>
  <si>
    <t>Praha</t>
  </si>
  <si>
    <t>Ostrava</t>
  </si>
  <si>
    <t>Lieberec</t>
  </si>
  <si>
    <t>částka</t>
  </si>
  <si>
    <t>operator</t>
  </si>
  <si>
    <t>pohlavi</t>
  </si>
  <si>
    <t>Dále sestavte KT, která bude obsahovat součty částek pro operátory a pohlaví.</t>
  </si>
  <si>
    <t>Lokal</t>
  </si>
  <si>
    <t>Nám. TGM 35</t>
  </si>
  <si>
    <t>Pro jednotlivé lokality s pomocí KT zjistěte směrodatné odchylky částek.</t>
  </si>
  <si>
    <t>Nyní s pomocí nahrazování symbolů v buňkách u všech částek zajistěte kladné znaménka.</t>
  </si>
  <si>
    <t>Do sloupce "Lokal" určete lokalitu na oblasti s lichým a sudým číslem popisným (v buňkách Ulice).</t>
  </si>
  <si>
    <t>Pohlaví spočtěte z příjmení ("á" na konci) a operátory rozlište 1. cifrou tel.čísla (6, 7)</t>
  </si>
  <si>
    <t>Aplikujte na tuto KT filtr tak, aby zůstaly pouze hodnoty pro operátor "7".</t>
  </si>
  <si>
    <t>Do sloupce "daň" spočítejte daň z částky, jako 19% z částky.</t>
  </si>
  <si>
    <t>S pomocí kont.tabulky (vložte na nový list) určete průměrné částky ro jednotlivá města.</t>
  </si>
  <si>
    <t>daň</t>
  </si>
  <si>
    <t>Popisky řádků</t>
  </si>
  <si>
    <t>Celkový součet</t>
  </si>
  <si>
    <t>Součet z částka</t>
  </si>
  <si>
    <t>Průměr z částka</t>
  </si>
  <si>
    <t>7</t>
  </si>
  <si>
    <t>6</t>
  </si>
  <si>
    <t>muž</t>
  </si>
  <si>
    <t>žena</t>
  </si>
  <si>
    <t>Lichá</t>
  </si>
  <si>
    <t>Sudá</t>
  </si>
  <si>
    <t>Směrodatná odchylka z částka</t>
  </si>
  <si>
    <t>rodné číslo s lomítkem</t>
  </si>
  <si>
    <t>ulice</t>
  </si>
  <si>
    <t>číslo popisné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</si>
</sst>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2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sz val="10"/>
      <color rgb="FF202124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2" fillId="0" borderId="1" xfId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0" fontId="0" fillId="0" borderId="1" xfId="0" applyBorder="1"/>
    <xf numFmtId="0" fontId="2" fillId="2" borderId="1" xfId="1" applyFont="1" applyFill="1" applyBorder="1" applyAlignment="1">
      <alignment horizontal="center"/>
    </xf>
    <xf numFmtId="0" fontId="4" fillId="0" borderId="0" xfId="0" applyFont="1"/>
    <xf numFmtId="0" fontId="2" fillId="2" borderId="0" xfId="1" applyFont="1" applyFill="1" applyAlignment="1">
      <alignment horizontal="center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0" fontId="2" fillId="2" borderId="0" xfId="1" applyFont="1" applyFill="1" applyBorder="1" applyAlignment="1">
      <alignment horizontal="center"/>
    </xf>
  </cellXfs>
  <cellStyles count="3">
    <cellStyle name="Normální" xfId="0" builtinId="0"/>
    <cellStyle name="Normální 2" xfId="2" xr:uid="{00000000-0005-0000-0000-000001000000}"/>
    <cellStyle name="normální_Lis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sjan, Garegin" refreshedDate="45612.412643055555" createdVersion="8" refreshedVersion="8" minRefreshableVersion="3" recordCount="75" xr:uid="{559A9891-31A3-4529-B5E4-91D854AAB0D2}">
  <cacheSource type="worksheet">
    <worksheetSource ref="A1:L76" sheet="faktury"/>
  </cacheSource>
  <cacheFields count="12">
    <cacheField name="Osobní číslo" numFmtId="0">
      <sharedItems containsSemiMixedTypes="0" containsString="0" containsNumber="1" containsInteger="1" minValue="1" maxValue="75"/>
    </cacheField>
    <cacheField name="Rodné číslo" numFmtId="0">
      <sharedItems containsSemiMixedTypes="0" containsString="0" containsNumber="1" containsInteger="1" minValue="4751309310" maxValue="8910233365"/>
    </cacheField>
    <cacheField name="pohlavi" numFmtId="0">
      <sharedItems count="2">
        <s v="žena"/>
        <s v="muž"/>
      </sharedItems>
    </cacheField>
    <cacheField name="Příjmení" numFmtId="0">
      <sharedItems/>
    </cacheField>
    <cacheField name="Jméno" numFmtId="0">
      <sharedItems/>
    </cacheField>
    <cacheField name="Město" numFmtId="0">
      <sharedItems count="44">
        <s v="Domažlice"/>
        <s v="České Budějovice"/>
        <s v="Ostrava"/>
        <s v="Kozlovice"/>
        <s v="Zdice"/>
        <s v="Třebíč"/>
        <s v="Nasavrky"/>
        <s v="Osek nad Bečvou"/>
        <s v="Ústí nad Orlicí"/>
        <s v="Jihlava"/>
        <s v="Karlovy Vary"/>
        <s v="Beroun"/>
        <s v="Jeseník"/>
        <s v="Praha"/>
        <s v="Horka nad Moravou"/>
        <s v="Zlín"/>
        <s v="Česká Třebová"/>
        <s v="Znojmo"/>
        <s v="Turnov"/>
        <s v="Olomouc"/>
        <s v="Babylon"/>
        <s v="Karviná"/>
        <s v="Ostrava Poruba"/>
        <s v="Ústí nad Labem"/>
        <s v="Golčův Jeníkov"/>
        <s v="Bruntál"/>
        <s v="Jablunkov"/>
        <s v="Uherské Hradiště"/>
        <s v="Sokolov"/>
        <s v="Písek"/>
        <s v="Žďár nad Sázavou"/>
        <s v="Třinec"/>
        <s v="Teplice"/>
        <s v="Osek u Rokycan"/>
        <s v="Semily"/>
        <s v="Hodonín"/>
        <s v="Bečov nad Teplou"/>
        <s v="Blansko "/>
        <s v="Aš"/>
        <s v="Klatovy"/>
        <s v="Lieberec"/>
        <s v="Brodek u Přerova"/>
        <s v="Brodek u Prostějova"/>
        <s v="Prachatice"/>
      </sharedItems>
    </cacheField>
    <cacheField name="Ulice" numFmtId="0">
      <sharedItems/>
    </cacheField>
    <cacheField name="Telefon" numFmtId="0">
      <sharedItems containsSemiMixedTypes="0" containsString="0" containsNumber="1" containsInteger="1" minValue="601131881" maxValue="777726885"/>
    </cacheField>
    <cacheField name="operator" numFmtId="0">
      <sharedItems count="2">
        <s v="7"/>
        <s v="6"/>
      </sharedItems>
    </cacheField>
    <cacheField name="částka" numFmtId="0">
      <sharedItems containsSemiMixedTypes="0" containsString="0" containsNumber="1" containsInteger="1" minValue="-123537" maxValue="250867"/>
    </cacheField>
    <cacheField name="Lokal" numFmtId="0">
      <sharedItems count="2">
        <s v="Sudá"/>
        <s v="Lichá"/>
      </sharedItems>
    </cacheField>
    <cacheField name="daň" numFmtId="0">
      <sharedItems containsSemiMixedTypes="0" containsString="0" containsNumber="1" minValue="-23472.03" maxValue="47664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1"/>
    <n v="5962019690"/>
    <x v="0"/>
    <s v="Hedvábná"/>
    <s v="Alena"/>
    <x v="0"/>
    <s v="Masarykovo nábřeží 14"/>
    <n v="724734620"/>
    <x v="0"/>
    <n v="-105586"/>
    <x v="0"/>
    <n v="-20061.34"/>
  </r>
  <r>
    <n v="2"/>
    <n v="8252131976"/>
    <x v="0"/>
    <s v="Černá"/>
    <s v="Alice"/>
    <x v="1"/>
    <s v="Čapkova 5"/>
    <n v="776461625"/>
    <x v="0"/>
    <n v="209248"/>
    <x v="0"/>
    <n v="39757.120000000003"/>
  </r>
  <r>
    <n v="3"/>
    <n v="6854247697"/>
    <x v="0"/>
    <s v="Kadeřávková"/>
    <s v="Andrea"/>
    <x v="2"/>
    <s v="Buková 8"/>
    <n v="601637811"/>
    <x v="1"/>
    <n v="-117790"/>
    <x v="0"/>
    <n v="-22380.1"/>
  </r>
  <r>
    <n v="4"/>
    <n v="5805106175"/>
    <x v="1"/>
    <s v="Vykoupil"/>
    <s v="Bohuslav"/>
    <x v="3"/>
    <s v="Sokolská 1"/>
    <n v="776592843"/>
    <x v="0"/>
    <n v="-115810"/>
    <x v="0"/>
    <n v="-22003.9"/>
  </r>
  <r>
    <n v="5"/>
    <n v="7805137538"/>
    <x v="1"/>
    <s v="Puk"/>
    <s v="Cyril"/>
    <x v="4"/>
    <s v="Heyrovského 12"/>
    <n v="776583606"/>
    <x v="0"/>
    <n v="-68152"/>
    <x v="0"/>
    <n v="-12948.880000000001"/>
  </r>
  <r>
    <n v="6"/>
    <n v="8060165993"/>
    <x v="0"/>
    <s v="Nejedlá"/>
    <s v="Dana"/>
    <x v="5"/>
    <s v="Potůčková 31"/>
    <n v="776830576"/>
    <x v="0"/>
    <n v="123263"/>
    <x v="1"/>
    <n v="23419.97"/>
  </r>
  <r>
    <n v="7"/>
    <n v="7058148152"/>
    <x v="0"/>
    <s v="Malá"/>
    <s v="Dora"/>
    <x v="6"/>
    <s v="Žižkovo nám. 15"/>
    <n v="737562224"/>
    <x v="0"/>
    <n v="-26560"/>
    <x v="0"/>
    <n v="-5046.3999999999996"/>
  </r>
  <r>
    <n v="8"/>
    <n v="7853131869"/>
    <x v="0"/>
    <s v="Matelová"/>
    <s v="Elena"/>
    <x v="7"/>
    <s v="K potoku 18"/>
    <n v="777720540"/>
    <x v="0"/>
    <n v="-32819"/>
    <x v="1"/>
    <n v="-6235.61"/>
  </r>
  <r>
    <n v="9"/>
    <n v="7051048455"/>
    <x v="0"/>
    <s v="Benešová"/>
    <s v="Hana"/>
    <x v="8"/>
    <s v="Bitvy u Slavkova 53"/>
    <n v="604137150"/>
    <x v="1"/>
    <n v="72649"/>
    <x v="1"/>
    <n v="13803.31"/>
  </r>
  <r>
    <n v="10"/>
    <n v="7757142129"/>
    <x v="0"/>
    <s v="Pokorná"/>
    <s v="Hana"/>
    <x v="9"/>
    <s v="Trojská 4"/>
    <n v="777161654"/>
    <x v="0"/>
    <n v="-19388"/>
    <x v="0"/>
    <n v="-3683.7200000000003"/>
  </r>
  <r>
    <n v="11"/>
    <n v="6803176985"/>
    <x v="1"/>
    <s v="Kaštan"/>
    <s v="Hugo"/>
    <x v="10"/>
    <s v="Liberecká 1"/>
    <n v="604776370"/>
    <x v="1"/>
    <n v="194003"/>
    <x v="1"/>
    <n v="36860.57"/>
  </r>
  <r>
    <n v="12"/>
    <n v="7354123898"/>
    <x v="0"/>
    <s v="Čecháková"/>
    <s v="Irena"/>
    <x v="11"/>
    <s v="Sochorova 37"/>
    <n v="776745267"/>
    <x v="0"/>
    <n v="142236"/>
    <x v="0"/>
    <n v="27024.84"/>
  </r>
  <r>
    <n v="13"/>
    <n v="7151165010"/>
    <x v="0"/>
    <s v="Modrovská"/>
    <s v="Irena"/>
    <x v="12"/>
    <s v="Holotova 38"/>
    <n v="601797021"/>
    <x v="1"/>
    <n v="6018"/>
    <x v="0"/>
    <n v="1143.42"/>
  </r>
  <r>
    <n v="14"/>
    <n v="4805147908"/>
    <x v="1"/>
    <s v="Hudos"/>
    <s v="Jakub"/>
    <x v="1"/>
    <s v="Uherská 41"/>
    <n v="724152620"/>
    <x v="0"/>
    <n v="237002"/>
    <x v="0"/>
    <n v="45030.38"/>
  </r>
  <r>
    <n v="15"/>
    <n v="8252135067"/>
    <x v="0"/>
    <s v="Kopřivová"/>
    <s v="Jana"/>
    <x v="13"/>
    <s v="Chýně 18"/>
    <n v="608146233"/>
    <x v="1"/>
    <n v="155151"/>
    <x v="1"/>
    <n v="29478.69"/>
  </r>
  <r>
    <n v="16"/>
    <n v="7362142480"/>
    <x v="0"/>
    <s v="Nováková"/>
    <s v="Jana"/>
    <x v="14"/>
    <s v="Kasárenská 55"/>
    <n v="776470926"/>
    <x v="0"/>
    <n v="169599"/>
    <x v="1"/>
    <n v="32223.81"/>
  </r>
  <r>
    <n v="17"/>
    <n v="7706146569"/>
    <x v="1"/>
    <s v="Horák"/>
    <s v="Jaroslav"/>
    <x v="9"/>
    <s v="Osvaldova 20"/>
    <n v="776554067"/>
    <x v="0"/>
    <n v="76297"/>
    <x v="1"/>
    <n v="14496.43"/>
  </r>
  <r>
    <n v="18"/>
    <n v="7653146941"/>
    <x v="0"/>
    <s v="Bajerová"/>
    <s v="Jitka"/>
    <x v="0"/>
    <s v="Partizánská 17"/>
    <n v="724452077"/>
    <x v="0"/>
    <n v="62931"/>
    <x v="1"/>
    <n v="11956.89"/>
  </r>
  <r>
    <n v="19"/>
    <n v="7756148928"/>
    <x v="0"/>
    <s v="Molavcová"/>
    <s v="Jitka"/>
    <x v="15"/>
    <s v="Rovná 4"/>
    <n v="724560548"/>
    <x v="0"/>
    <n v="135952"/>
    <x v="0"/>
    <n v="25830.880000000001"/>
  </r>
  <r>
    <n v="20"/>
    <n v="8006144685"/>
    <x v="1"/>
    <s v="Němec"/>
    <s v="Josef"/>
    <x v="16"/>
    <s v="Interbrigadistů 6"/>
    <n v="723773652"/>
    <x v="0"/>
    <n v="105496"/>
    <x v="0"/>
    <n v="20044.240000000002"/>
  </r>
  <r>
    <n v="21"/>
    <n v="7511306429"/>
    <x v="1"/>
    <s v="Pilka"/>
    <s v="Josef"/>
    <x v="17"/>
    <s v="Náb. Gen. Janouška 3"/>
    <n v="608513178"/>
    <x v="1"/>
    <n v="53165"/>
    <x v="1"/>
    <n v="10101.35"/>
  </r>
  <r>
    <n v="22"/>
    <n v="7109256407"/>
    <x v="1"/>
    <s v="Hezký"/>
    <s v="Kamil"/>
    <x v="18"/>
    <s v="Strojnická 7"/>
    <n v="604767126"/>
    <x v="1"/>
    <n v="126970"/>
    <x v="0"/>
    <n v="24124.3"/>
  </r>
  <r>
    <n v="23"/>
    <n v="6403179827"/>
    <x v="1"/>
    <s v="Holoubek"/>
    <s v="Karel"/>
    <x v="19"/>
    <s v="Osmek 7"/>
    <n v="776767795"/>
    <x v="0"/>
    <n v="-6152"/>
    <x v="0"/>
    <n v="-1168.8800000000001"/>
  </r>
  <r>
    <n v="24"/>
    <n v="7708124941"/>
    <x v="1"/>
    <s v="Lipták"/>
    <s v="Karel"/>
    <x v="1"/>
    <s v="Nám. Svobody 54"/>
    <n v="724651807"/>
    <x v="0"/>
    <n v="69472"/>
    <x v="0"/>
    <n v="13199.68"/>
  </r>
  <r>
    <n v="25"/>
    <n v="7653159459"/>
    <x v="0"/>
    <s v="Horáková"/>
    <s v="Kateřina"/>
    <x v="20"/>
    <s v="Olomoucká 41"/>
    <n v="724125846"/>
    <x v="0"/>
    <n v="207983"/>
    <x v="1"/>
    <n v="39516.770000000004"/>
  </r>
  <r>
    <n v="26"/>
    <n v="7512157323"/>
    <x v="1"/>
    <s v="Pražák"/>
    <s v="Květoslav"/>
    <x v="21"/>
    <s v="Želátovská 15"/>
    <n v="776817168"/>
    <x v="0"/>
    <n v="154501"/>
    <x v="1"/>
    <n v="29355.19"/>
  </r>
  <r>
    <n v="27"/>
    <n v="8352134417"/>
    <x v="0"/>
    <s v="Kočová"/>
    <s v="Lea"/>
    <x v="22"/>
    <s v="Náb. E. Beneše 6"/>
    <n v="724559480"/>
    <x v="0"/>
    <n v="-115152"/>
    <x v="0"/>
    <n v="-21878.880000000001"/>
  </r>
  <r>
    <n v="28"/>
    <n v="7757177912"/>
    <x v="0"/>
    <s v="Čermáková"/>
    <s v="Lenka"/>
    <x v="23"/>
    <s v="Žirafí 18"/>
    <n v="723225014"/>
    <x v="0"/>
    <n v="149015"/>
    <x v="1"/>
    <n v="28312.85"/>
  </r>
  <r>
    <n v="29"/>
    <n v="7007204116"/>
    <x v="1"/>
    <s v="Pánek"/>
    <s v="Libor"/>
    <x v="24"/>
    <s v="Haštalská 10"/>
    <n v="608559457"/>
    <x v="1"/>
    <n v="7322"/>
    <x v="0"/>
    <n v="1391.18"/>
  </r>
  <r>
    <n v="30"/>
    <n v="7452199964"/>
    <x v="0"/>
    <s v="Švestková"/>
    <s v="Lucie"/>
    <x v="8"/>
    <s v="Petrské náměstí 45"/>
    <n v="737505917"/>
    <x v="0"/>
    <n v="166496"/>
    <x v="0"/>
    <n v="31634.240000000002"/>
  </r>
  <r>
    <n v="31"/>
    <n v="4751309310"/>
    <x v="0"/>
    <s v="Vosádková"/>
    <s v="Lucie"/>
    <x v="25"/>
    <s v="Krátká 9"/>
    <n v="602481036"/>
    <x v="1"/>
    <n v="248473"/>
    <x v="1"/>
    <n v="47209.87"/>
  </r>
  <r>
    <n v="32"/>
    <n v="6053147903"/>
    <x v="0"/>
    <s v="Řeháková"/>
    <s v="Ludmila"/>
    <x v="26"/>
    <s v="Nám. TGM 35"/>
    <n v="723874079"/>
    <x v="0"/>
    <n v="-117804"/>
    <x v="0"/>
    <n v="-22382.760000000002"/>
  </r>
  <r>
    <n v="33"/>
    <n v="7311293869"/>
    <x v="1"/>
    <s v="Bartůšek"/>
    <s v="Lukáš"/>
    <x v="27"/>
    <s v="Modrá 18"/>
    <n v="723314663"/>
    <x v="0"/>
    <n v="-45048"/>
    <x v="0"/>
    <n v="-8559.1200000000008"/>
  </r>
  <r>
    <n v="34"/>
    <n v="7352014945"/>
    <x v="0"/>
    <s v="Malá"/>
    <s v="Magda"/>
    <x v="28"/>
    <s v="Novina 350"/>
    <n v="724160991"/>
    <x v="0"/>
    <n v="74208"/>
    <x v="0"/>
    <n v="14099.52"/>
  </r>
  <r>
    <n v="35"/>
    <n v="5909134869"/>
    <x v="1"/>
    <s v="Boháček"/>
    <s v="Marek"/>
    <x v="29"/>
    <s v="Svornosti 15"/>
    <n v="608373719"/>
    <x v="1"/>
    <n v="249666"/>
    <x v="0"/>
    <n v="47436.54"/>
  </r>
  <r>
    <n v="36"/>
    <n v="5705276830"/>
    <x v="1"/>
    <s v="Palička"/>
    <s v="Marek"/>
    <x v="23"/>
    <s v="Jablonského 53"/>
    <n v="777363354"/>
    <x v="0"/>
    <n v="21525"/>
    <x v="1"/>
    <n v="4089.75"/>
  </r>
  <r>
    <n v="37"/>
    <n v="7811078605"/>
    <x v="1"/>
    <s v="Čech"/>
    <s v="Martin"/>
    <x v="30"/>
    <s v="Stanislavova 5"/>
    <n v="723236141"/>
    <x v="0"/>
    <n v="142297"/>
    <x v="1"/>
    <n v="27036.43"/>
  </r>
  <r>
    <n v="38"/>
    <n v="6506146449"/>
    <x v="1"/>
    <s v="Pospíšil"/>
    <s v="Martin"/>
    <x v="5"/>
    <s v="Dukelských hrdinů 50"/>
    <n v="724831212"/>
    <x v="0"/>
    <n v="141791"/>
    <x v="1"/>
    <n v="26940.29"/>
  </r>
  <r>
    <n v="39"/>
    <n v="6108215399"/>
    <x v="1"/>
    <s v="Vlasák"/>
    <s v="Martin"/>
    <x v="31"/>
    <s v="Za mlýnem 1"/>
    <n v="608607843"/>
    <x v="1"/>
    <n v="149764"/>
    <x v="0"/>
    <n v="28455.16"/>
  </r>
  <r>
    <n v="40"/>
    <n v="5951317603"/>
    <x v="0"/>
    <s v="Češková"/>
    <s v="Martina"/>
    <x v="19"/>
    <s v="Měkká 15"/>
    <n v="776671724"/>
    <x v="0"/>
    <n v="-2983"/>
    <x v="1"/>
    <n v="-566.77"/>
  </r>
  <r>
    <n v="41"/>
    <n v="6957282618"/>
    <x v="0"/>
    <s v="Horská"/>
    <s v="Matilda"/>
    <x v="18"/>
    <s v="Pod Hradem 22"/>
    <n v="777220467"/>
    <x v="0"/>
    <n v="-100631"/>
    <x v="1"/>
    <n v="-19119.89"/>
  </r>
  <r>
    <n v="42"/>
    <n v="5806309696"/>
    <x v="1"/>
    <s v="Polák"/>
    <s v="Miroslav"/>
    <x v="32"/>
    <s v="Třída TGM 37"/>
    <n v="777124826"/>
    <x v="0"/>
    <n v="105614"/>
    <x v="0"/>
    <n v="20066.66"/>
  </r>
  <r>
    <n v="43"/>
    <n v="8007259425"/>
    <x v="1"/>
    <s v="Sekanina"/>
    <s v="Norbert"/>
    <x v="33"/>
    <s v="Karlovo náměstí 69"/>
    <n v="776773413"/>
    <x v="0"/>
    <n v="224150"/>
    <x v="0"/>
    <n v="42588.5"/>
  </r>
  <r>
    <n v="44"/>
    <n v="7505152017"/>
    <x v="1"/>
    <s v="Zahrádko"/>
    <s v="Norbert"/>
    <x v="0"/>
    <s v="Krásná 13"/>
    <n v="777726885"/>
    <x v="0"/>
    <n v="227483"/>
    <x v="1"/>
    <n v="43221.770000000004"/>
  </r>
  <r>
    <n v="45"/>
    <n v="6512302247"/>
    <x v="1"/>
    <s v="Červenka"/>
    <s v="Oldřich"/>
    <x v="34"/>
    <s v="Spálov 8"/>
    <n v="724152007"/>
    <x v="0"/>
    <n v="61471"/>
    <x v="1"/>
    <n v="11679.49"/>
  </r>
  <r>
    <n v="46"/>
    <n v="7562184817"/>
    <x v="0"/>
    <s v="Červená"/>
    <s v="Oldříška"/>
    <x v="35"/>
    <s v="Masarykova třída 76"/>
    <n v="776711991"/>
    <x v="0"/>
    <n v="32326"/>
    <x v="0"/>
    <n v="6141.9400000000005"/>
  </r>
  <r>
    <n v="47"/>
    <n v="6454282736"/>
    <x v="0"/>
    <s v="Stoklásková"/>
    <s v="Olga"/>
    <x v="36"/>
    <s v="U hvězdárny 18"/>
    <n v="601131881"/>
    <x v="1"/>
    <n v="113075"/>
    <x v="1"/>
    <n v="21484.25"/>
  </r>
  <r>
    <n v="48"/>
    <n v="8204205790"/>
    <x v="1"/>
    <s v="Andrejský"/>
    <s v="Oliver"/>
    <x v="37"/>
    <s v="Myslíkova 66"/>
    <n v="724564023"/>
    <x v="0"/>
    <n v="-114282"/>
    <x v="0"/>
    <n v="-21713.58"/>
  </r>
  <r>
    <n v="49"/>
    <n v="6006191455"/>
    <x v="1"/>
    <s v="Novák"/>
    <s v="Oskar"/>
    <x v="16"/>
    <s v="Svobodova 41"/>
    <n v="724872696"/>
    <x v="0"/>
    <n v="161600"/>
    <x v="0"/>
    <n v="30704"/>
  </r>
  <r>
    <n v="50"/>
    <n v="8002199370"/>
    <x v="1"/>
    <s v="Treska"/>
    <s v="Osvald"/>
    <x v="38"/>
    <s v="Bučina 13"/>
    <n v="602352132"/>
    <x v="1"/>
    <n v="9772"/>
    <x v="0"/>
    <n v="1856.68"/>
  </r>
  <r>
    <n v="51"/>
    <n v="7909293392"/>
    <x v="1"/>
    <s v="Středa"/>
    <s v="Otakar"/>
    <x v="10"/>
    <s v="Štefánikova 15"/>
    <n v="602510203"/>
    <x v="1"/>
    <n v="-123537"/>
    <x v="1"/>
    <n v="-23472.03"/>
  </r>
  <r>
    <n v="52"/>
    <n v="6810097547"/>
    <x v="1"/>
    <s v="Jehový"/>
    <s v="Oto"/>
    <x v="2"/>
    <s v="Ostravská 5"/>
    <n v="601176965"/>
    <x v="1"/>
    <n v="-61869"/>
    <x v="1"/>
    <n v="-11755.11"/>
  </r>
  <r>
    <n v="53"/>
    <n v="7110106784"/>
    <x v="1"/>
    <s v="Hovorka"/>
    <s v="Patrik"/>
    <x v="30"/>
    <s v="Orlická 9"/>
    <n v="776718467"/>
    <x v="0"/>
    <n v="-19574"/>
    <x v="0"/>
    <n v="-3719.06"/>
  </r>
  <r>
    <n v="54"/>
    <n v="7008218118"/>
    <x v="1"/>
    <s v="Pařík"/>
    <s v="Patrik"/>
    <x v="9"/>
    <s v="Otakarova 1"/>
    <n v="777635641"/>
    <x v="0"/>
    <n v="215113"/>
    <x v="1"/>
    <n v="40871.47"/>
  </r>
  <r>
    <n v="55"/>
    <n v="6907282712"/>
    <x v="1"/>
    <s v="Zlámal"/>
    <s v="Patrik"/>
    <x v="34"/>
    <s v="Bludov 24"/>
    <n v="602839793"/>
    <x v="1"/>
    <n v="143673"/>
    <x v="1"/>
    <n v="27297.87"/>
  </r>
  <r>
    <n v="56"/>
    <n v="6959101017"/>
    <x v="0"/>
    <s v="Rašková"/>
    <s v="Pavla"/>
    <x v="39"/>
    <s v="Španělská 15"/>
    <n v="601327233"/>
    <x v="1"/>
    <n v="85193"/>
    <x v="1"/>
    <n v="16186.67"/>
  </r>
  <r>
    <n v="57"/>
    <n v="7261172666"/>
    <x v="0"/>
    <s v="Svobodová"/>
    <s v="Pavlína"/>
    <x v="17"/>
    <s v="Zámecká 15"/>
    <n v="602751822"/>
    <x v="1"/>
    <n v="15422"/>
    <x v="0"/>
    <n v="2930.18"/>
  </r>
  <r>
    <n v="58"/>
    <n v="7201197476"/>
    <x v="1"/>
    <s v="Blaštík"/>
    <s v="Petr"/>
    <x v="32"/>
    <s v="Kozí 36"/>
    <n v="724113169"/>
    <x v="0"/>
    <n v="13550"/>
    <x v="0"/>
    <n v="2574.5"/>
  </r>
  <r>
    <n v="59"/>
    <n v="6312122344"/>
    <x v="1"/>
    <s v="Jemelka"/>
    <s v="Petr"/>
    <x v="5"/>
    <s v="Dlouhá 8"/>
    <n v="601609292"/>
    <x v="1"/>
    <n v="-68462"/>
    <x v="0"/>
    <n v="-13007.78"/>
  </r>
  <r>
    <n v="60"/>
    <n v="7208033338"/>
    <x v="1"/>
    <s v="Novotný"/>
    <s v="Petr"/>
    <x v="40"/>
    <s v="Křižanská 4"/>
    <n v="737626701"/>
    <x v="0"/>
    <n v="250867"/>
    <x v="1"/>
    <n v="47664.73"/>
  </r>
  <r>
    <n v="61"/>
    <n v="5558151269"/>
    <x v="0"/>
    <s v="Hošková"/>
    <s v="Petra"/>
    <x v="25"/>
    <s v="Tučkova 16"/>
    <n v="604288551"/>
    <x v="1"/>
    <n v="-11953"/>
    <x v="1"/>
    <n v="-2271.0700000000002"/>
  </r>
  <r>
    <n v="62"/>
    <n v="6062176538"/>
    <x v="0"/>
    <s v="Maierová"/>
    <s v="Petra"/>
    <x v="11"/>
    <s v="Pražská 12"/>
    <n v="604592665"/>
    <x v="1"/>
    <n v="162424"/>
    <x v="0"/>
    <n v="30860.560000000001"/>
  </r>
  <r>
    <n v="63"/>
    <n v="8060031848"/>
    <x v="0"/>
    <s v="Čiháková"/>
    <s v="Petronela"/>
    <x v="2"/>
    <s v="U Hráze 15"/>
    <n v="777662579"/>
    <x v="0"/>
    <n v="9566"/>
    <x v="0"/>
    <n v="1817.54"/>
  </r>
  <r>
    <n v="64"/>
    <n v="7812152678"/>
    <x v="1"/>
    <s v="Čejka"/>
    <s v="Radek"/>
    <x v="41"/>
    <s v="Slovenská 34"/>
    <n v="724551782"/>
    <x v="0"/>
    <n v="124410"/>
    <x v="0"/>
    <n v="23637.9"/>
  </r>
  <r>
    <n v="65"/>
    <n v="5505032170"/>
    <x v="1"/>
    <s v="Sobotka"/>
    <s v="Radovan"/>
    <x v="31"/>
    <s v="Otčenáškova 21"/>
    <n v="602180764"/>
    <x v="1"/>
    <n v="131371"/>
    <x v="1"/>
    <n v="24960.49"/>
  </r>
  <r>
    <n v="66"/>
    <n v="5956292419"/>
    <x v="0"/>
    <s v="Hrubá"/>
    <s v="Soňa"/>
    <x v="16"/>
    <s v="Ostravská 9"/>
    <n v="737634851"/>
    <x v="0"/>
    <n v="79117"/>
    <x v="1"/>
    <n v="15032.23"/>
  </r>
  <r>
    <n v="67"/>
    <n v="6205044659"/>
    <x v="1"/>
    <s v="Horký"/>
    <s v="Tomáš"/>
    <x v="21"/>
    <s v="Zelená 3"/>
    <n v="724166834"/>
    <x v="0"/>
    <n v="48367"/>
    <x v="1"/>
    <n v="9189.73"/>
  </r>
  <r>
    <n v="68"/>
    <n v="7310238969"/>
    <x v="1"/>
    <s v="Polívka"/>
    <s v="Tomáš"/>
    <x v="9"/>
    <s v="Křivá 5"/>
    <n v="724259393"/>
    <x v="0"/>
    <n v="187399"/>
    <x v="1"/>
    <n v="35605.81"/>
  </r>
  <r>
    <n v="69"/>
    <n v="8910233365"/>
    <x v="1"/>
    <s v="Karhánek"/>
    <s v="Václav"/>
    <x v="42"/>
    <s v="Modrá 2"/>
    <n v="724734161"/>
    <x v="0"/>
    <n v="231796"/>
    <x v="0"/>
    <n v="44041.24"/>
  </r>
  <r>
    <n v="70"/>
    <n v="6957216937"/>
    <x v="0"/>
    <s v="Pokličková"/>
    <s v="Vanda"/>
    <x v="21"/>
    <s v="U Žebračky 10"/>
    <n v="724411929"/>
    <x v="0"/>
    <n v="203426"/>
    <x v="0"/>
    <n v="38650.94"/>
  </r>
  <r>
    <n v="71"/>
    <n v="7061015346"/>
    <x v="0"/>
    <s v="Hošková"/>
    <s v="Vendula"/>
    <x v="19"/>
    <s v="Trávník 33"/>
    <n v="604560745"/>
    <x v="1"/>
    <n v="-91638"/>
    <x v="0"/>
    <n v="-17411.22"/>
  </r>
  <r>
    <n v="72"/>
    <n v="6054136957"/>
    <x v="0"/>
    <s v="Dostálová"/>
    <s v="Veronika"/>
    <x v="43"/>
    <s v="U parku 6"/>
    <n v="608503166"/>
    <x v="1"/>
    <n v="131231"/>
    <x v="1"/>
    <n v="24933.89"/>
  </r>
  <r>
    <n v="73"/>
    <n v="7758156923"/>
    <x v="0"/>
    <s v="Jasná"/>
    <s v="Vilma"/>
    <x v="15"/>
    <s v="Pařížská 35"/>
    <n v="604827182"/>
    <x v="1"/>
    <n v="85935"/>
    <x v="1"/>
    <n v="16327.65"/>
  </r>
  <r>
    <n v="74"/>
    <n v="8459254496"/>
    <x v="0"/>
    <s v="Matelová"/>
    <s v="Vladimíra"/>
    <x v="25"/>
    <s v="Nám. míru 21"/>
    <n v="601407539"/>
    <x v="1"/>
    <n v="-111804"/>
    <x v="0"/>
    <n v="-21242.760000000002"/>
  </r>
  <r>
    <n v="75"/>
    <n v="5755275284"/>
    <x v="0"/>
    <s v="Krasňáková"/>
    <s v="Zuzana"/>
    <x v="10"/>
    <s v="Kainarova 4"/>
    <n v="604302163"/>
    <x v="1"/>
    <n v="-99832"/>
    <x v="0"/>
    <n v="-18968.08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CA1E8-7380-4793-9420-C6023EB2304C}" name="Kontingenční tabulka12" cacheId="1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G3:H6" firstHeaderRow="1" firstDataRow="1" firstDataCol="1"/>
  <pivotFields count="12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5">
        <item x="38"/>
        <item x="20"/>
        <item x="36"/>
        <item x="11"/>
        <item x="37"/>
        <item x="42"/>
        <item x="41"/>
        <item x="25"/>
        <item x="16"/>
        <item x="1"/>
        <item x="0"/>
        <item x="24"/>
        <item x="35"/>
        <item x="14"/>
        <item x="26"/>
        <item x="12"/>
        <item x="9"/>
        <item x="10"/>
        <item x="21"/>
        <item x="39"/>
        <item x="3"/>
        <item x="40"/>
        <item x="6"/>
        <item x="19"/>
        <item x="7"/>
        <item x="33"/>
        <item x="2"/>
        <item x="22"/>
        <item x="29"/>
        <item x="13"/>
        <item x="43"/>
        <item x="34"/>
        <item x="28"/>
        <item x="32"/>
        <item x="5"/>
        <item x="31"/>
        <item x="18"/>
        <item x="27"/>
        <item x="23"/>
        <item x="8"/>
        <item x="4"/>
        <item x="15"/>
        <item x="17"/>
        <item x="3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měrodatná odchylka z částka" fld="9" subtotal="stdDev" baseField="10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A99A6-4447-49DA-A1FF-F7386B32B1E2}" name="Kontingenční tabulka9" cacheId="1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D3:E10" firstHeaderRow="1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5">
        <item x="38"/>
        <item x="20"/>
        <item x="36"/>
        <item x="11"/>
        <item x="37"/>
        <item x="42"/>
        <item x="41"/>
        <item x="25"/>
        <item x="16"/>
        <item x="1"/>
        <item x="0"/>
        <item x="24"/>
        <item x="35"/>
        <item x="14"/>
        <item x="26"/>
        <item x="12"/>
        <item x="9"/>
        <item x="10"/>
        <item x="21"/>
        <item x="39"/>
        <item x="3"/>
        <item x="40"/>
        <item x="6"/>
        <item x="19"/>
        <item x="7"/>
        <item x="33"/>
        <item x="2"/>
        <item x="22"/>
        <item x="29"/>
        <item x="13"/>
        <item x="43"/>
        <item x="34"/>
        <item x="28"/>
        <item x="32"/>
        <item x="5"/>
        <item x="31"/>
        <item x="18"/>
        <item x="27"/>
        <item x="23"/>
        <item x="8"/>
        <item x="4"/>
        <item x="15"/>
        <item x="17"/>
        <item x="3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2">
    <field x="2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oučet z částka" fld="9" baseField="8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E1432-6BC8-4141-84F0-0BC69595B51C}" name="Kontingenční tabulka8" cacheId="1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B3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45">
        <item x="38"/>
        <item x="20"/>
        <item x="36"/>
        <item x="11"/>
        <item x="37"/>
        <item x="42"/>
        <item x="41"/>
        <item x="25"/>
        <item x="16"/>
        <item x="1"/>
        <item x="0"/>
        <item x="24"/>
        <item x="35"/>
        <item x="14"/>
        <item x="26"/>
        <item x="12"/>
        <item x="9"/>
        <item x="10"/>
        <item x="21"/>
        <item x="39"/>
        <item x="3"/>
        <item x="40"/>
        <item x="6"/>
        <item x="19"/>
        <item x="7"/>
        <item x="33"/>
        <item x="2"/>
        <item x="22"/>
        <item x="29"/>
        <item x="13"/>
        <item x="43"/>
        <item x="34"/>
        <item x="28"/>
        <item x="32"/>
        <item x="5"/>
        <item x="31"/>
        <item x="18"/>
        <item x="27"/>
        <item x="23"/>
        <item x="8"/>
        <item x="4"/>
        <item x="15"/>
        <item x="17"/>
        <item x="3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5"/>
  </rowFields>
  <rowItems count="33"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2"/>
    </i>
    <i>
      <x v="13"/>
    </i>
    <i>
      <x v="14"/>
    </i>
    <i>
      <x v="16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3"/>
    </i>
    <i t="grand">
      <x/>
    </i>
  </rowItems>
  <colItems count="1">
    <i/>
  </colItems>
  <pageFields count="1">
    <pageField fld="8" item="1" hier="-1"/>
  </pageFields>
  <dataFields count="1">
    <dataField name="Průměr z částka" fld="9" subtotal="average" baseField="5" baseItem="6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12CD-5921-4204-8C30-0A769B006475}">
  <sheetPr codeName="List1"/>
  <dimension ref="A1:J36"/>
  <sheetViews>
    <sheetView tabSelected="1" workbookViewId="0">
      <selection activeCell="E31" sqref="E31"/>
    </sheetView>
  </sheetViews>
  <sheetFormatPr defaultRowHeight="15" x14ac:dyDescent="0.25"/>
  <cols>
    <col min="1" max="1" width="19" bestFit="1" customWidth="1"/>
    <col min="2" max="2" width="14.85546875" bestFit="1" customWidth="1"/>
    <col min="3" max="3" width="15.28515625" bestFit="1" customWidth="1"/>
    <col min="4" max="4" width="14.28515625" bestFit="1" customWidth="1"/>
    <col min="5" max="5" width="27.7109375" bestFit="1" customWidth="1"/>
    <col min="6" max="6" width="14.42578125" bestFit="1" customWidth="1"/>
    <col min="7" max="7" width="15.7109375" bestFit="1" customWidth="1"/>
    <col min="8" max="8" width="27.7109375" bestFit="1" customWidth="1"/>
    <col min="9" max="35" width="19" bestFit="1" customWidth="1"/>
    <col min="36" max="36" width="14.42578125" bestFit="1" customWidth="1"/>
  </cols>
  <sheetData>
    <row r="1" spans="1:10" x14ac:dyDescent="0.25">
      <c r="A1" s="8" t="s">
        <v>256</v>
      </c>
      <c r="B1" t="s">
        <v>273</v>
      </c>
    </row>
    <row r="3" spans="1:10" x14ac:dyDescent="0.25">
      <c r="A3" s="8" t="s">
        <v>269</v>
      </c>
      <c r="B3" t="s">
        <v>272</v>
      </c>
      <c r="D3" s="8" t="s">
        <v>269</v>
      </c>
      <c r="E3" t="s">
        <v>271</v>
      </c>
      <c r="G3" s="8" t="s">
        <v>269</v>
      </c>
      <c r="H3" t="s">
        <v>279</v>
      </c>
      <c r="J3" s="5" t="s">
        <v>267</v>
      </c>
    </row>
    <row r="4" spans="1:10" x14ac:dyDescent="0.25">
      <c r="A4" s="9" t="s">
        <v>171</v>
      </c>
      <c r="B4" s="10">
        <v>207983</v>
      </c>
      <c r="D4" s="9" t="s">
        <v>275</v>
      </c>
      <c r="E4" s="10">
        <v>3243021</v>
      </c>
      <c r="G4" s="9" t="s">
        <v>277</v>
      </c>
      <c r="H4" s="10">
        <v>94877.742485459967</v>
      </c>
      <c r="J4" t="s">
        <v>265</v>
      </c>
    </row>
    <row r="5" spans="1:10" x14ac:dyDescent="0.25">
      <c r="A5" s="9" t="s">
        <v>49</v>
      </c>
      <c r="B5" s="10">
        <v>142236</v>
      </c>
      <c r="D5" s="11" t="s">
        <v>274</v>
      </c>
      <c r="E5" s="10">
        <v>811838</v>
      </c>
      <c r="G5" s="9" t="s">
        <v>278</v>
      </c>
      <c r="H5" s="10">
        <v>118769.89364920685</v>
      </c>
    </row>
    <row r="6" spans="1:10" x14ac:dyDescent="0.25">
      <c r="A6" s="9" t="s">
        <v>93</v>
      </c>
      <c r="B6" s="10">
        <v>-114282</v>
      </c>
      <c r="D6" s="11" t="s">
        <v>273</v>
      </c>
      <c r="E6" s="10">
        <v>2431183</v>
      </c>
      <c r="G6" s="9" t="s">
        <v>270</v>
      </c>
      <c r="H6" s="10">
        <v>111701.60364389267</v>
      </c>
      <c r="J6" s="5" t="s">
        <v>258</v>
      </c>
    </row>
    <row r="7" spans="1:10" x14ac:dyDescent="0.25">
      <c r="A7" s="9" t="s">
        <v>24</v>
      </c>
      <c r="B7" s="10">
        <v>231796</v>
      </c>
      <c r="D7" s="9" t="s">
        <v>276</v>
      </c>
      <c r="E7" s="10">
        <v>1886997</v>
      </c>
    </row>
    <row r="8" spans="1:10" x14ac:dyDescent="0.25">
      <c r="A8" s="9" t="s">
        <v>42</v>
      </c>
      <c r="B8" s="10">
        <v>124410</v>
      </c>
      <c r="D8" s="11" t="s">
        <v>274</v>
      </c>
      <c r="E8" s="10">
        <v>642554</v>
      </c>
      <c r="J8" s="5" t="s">
        <v>261</v>
      </c>
    </row>
    <row r="9" spans="1:10" x14ac:dyDescent="0.25">
      <c r="A9" s="9" t="s">
        <v>35</v>
      </c>
      <c r="B9" s="10">
        <v>115404.33333333333</v>
      </c>
      <c r="D9" s="11" t="s">
        <v>273</v>
      </c>
      <c r="E9" s="10">
        <v>1244443</v>
      </c>
      <c r="J9" t="s">
        <v>262</v>
      </c>
    </row>
    <row r="10" spans="1:10" x14ac:dyDescent="0.25">
      <c r="A10" s="9" t="s">
        <v>175</v>
      </c>
      <c r="B10" s="10">
        <v>171907.33333333334</v>
      </c>
      <c r="D10" s="9" t="s">
        <v>270</v>
      </c>
      <c r="E10" s="10">
        <v>5130018</v>
      </c>
    </row>
    <row r="11" spans="1:10" x14ac:dyDescent="0.25">
      <c r="A11" s="9" t="s">
        <v>108</v>
      </c>
      <c r="B11" s="10">
        <v>61609.333333333336</v>
      </c>
    </row>
    <row r="12" spans="1:10" x14ac:dyDescent="0.25">
      <c r="A12" s="9" t="s">
        <v>101</v>
      </c>
      <c r="B12" s="10">
        <v>32326</v>
      </c>
    </row>
    <row r="13" spans="1:10" x14ac:dyDescent="0.25">
      <c r="A13" s="9" t="s">
        <v>197</v>
      </c>
      <c r="B13" s="10">
        <v>169599</v>
      </c>
    </row>
    <row r="14" spans="1:10" x14ac:dyDescent="0.25">
      <c r="A14" s="9" t="s">
        <v>147</v>
      </c>
      <c r="B14" s="10">
        <v>-117804</v>
      </c>
    </row>
    <row r="15" spans="1:10" x14ac:dyDescent="0.25">
      <c r="A15" s="9" t="s">
        <v>28</v>
      </c>
      <c r="B15" s="10">
        <v>114855.25</v>
      </c>
    </row>
    <row r="16" spans="1:10" x14ac:dyDescent="0.25">
      <c r="A16" s="9" t="s">
        <v>32</v>
      </c>
      <c r="B16" s="10">
        <v>135431.33333333334</v>
      </c>
    </row>
    <row r="17" spans="1:2" x14ac:dyDescent="0.25">
      <c r="A17" s="9" t="s">
        <v>236</v>
      </c>
      <c r="B17" s="10">
        <v>-115810</v>
      </c>
    </row>
    <row r="18" spans="1:2" x14ac:dyDescent="0.25">
      <c r="A18" s="9" t="s">
        <v>254</v>
      </c>
      <c r="B18" s="10">
        <v>250867</v>
      </c>
    </row>
    <row r="19" spans="1:2" x14ac:dyDescent="0.25">
      <c r="A19" s="9" t="s">
        <v>223</v>
      </c>
      <c r="B19" s="10">
        <v>-26560</v>
      </c>
    </row>
    <row r="20" spans="1:2" x14ac:dyDescent="0.25">
      <c r="A20" s="9" t="s">
        <v>17</v>
      </c>
      <c r="B20" s="10">
        <v>-4567.5</v>
      </c>
    </row>
    <row r="21" spans="1:2" x14ac:dyDescent="0.25">
      <c r="A21" s="9" t="s">
        <v>220</v>
      </c>
      <c r="B21" s="10">
        <v>-32819</v>
      </c>
    </row>
    <row r="22" spans="1:2" x14ac:dyDescent="0.25">
      <c r="A22" s="9" t="s">
        <v>112</v>
      </c>
      <c r="B22" s="10">
        <v>224150</v>
      </c>
    </row>
    <row r="23" spans="1:2" x14ac:dyDescent="0.25">
      <c r="A23" s="9" t="s">
        <v>253</v>
      </c>
      <c r="B23" s="10">
        <v>9566</v>
      </c>
    </row>
    <row r="24" spans="1:2" x14ac:dyDescent="0.25">
      <c r="A24" s="9" t="s">
        <v>164</v>
      </c>
      <c r="B24" s="10">
        <v>-115152</v>
      </c>
    </row>
    <row r="25" spans="1:2" x14ac:dyDescent="0.25">
      <c r="A25" s="9" t="s">
        <v>71</v>
      </c>
      <c r="B25" s="10">
        <v>61471</v>
      </c>
    </row>
    <row r="26" spans="1:2" x14ac:dyDescent="0.25">
      <c r="A26" s="9" t="s">
        <v>140</v>
      </c>
      <c r="B26" s="10">
        <v>74208</v>
      </c>
    </row>
    <row r="27" spans="1:2" x14ac:dyDescent="0.25">
      <c r="A27" s="9" t="s">
        <v>60</v>
      </c>
      <c r="B27" s="10">
        <v>59582</v>
      </c>
    </row>
    <row r="28" spans="1:2" x14ac:dyDescent="0.25">
      <c r="A28" s="9" t="s">
        <v>57</v>
      </c>
      <c r="B28" s="10">
        <v>132527</v>
      </c>
    </row>
    <row r="29" spans="1:2" x14ac:dyDescent="0.25">
      <c r="A29" s="9" t="s">
        <v>118</v>
      </c>
      <c r="B29" s="10">
        <v>-100631</v>
      </c>
    </row>
    <row r="30" spans="1:2" x14ac:dyDescent="0.25">
      <c r="A30" s="9" t="s">
        <v>144</v>
      </c>
      <c r="B30" s="10">
        <v>-45048</v>
      </c>
    </row>
    <row r="31" spans="1:2" x14ac:dyDescent="0.25">
      <c r="A31" s="9" t="s">
        <v>133</v>
      </c>
      <c r="B31" s="10">
        <v>85270</v>
      </c>
    </row>
    <row r="32" spans="1:2" x14ac:dyDescent="0.25">
      <c r="A32" s="9" t="s">
        <v>154</v>
      </c>
      <c r="B32" s="10">
        <v>166496</v>
      </c>
    </row>
    <row r="33" spans="1:2" x14ac:dyDescent="0.25">
      <c r="A33" s="9" t="s">
        <v>231</v>
      </c>
      <c r="B33" s="10">
        <v>-68152</v>
      </c>
    </row>
    <row r="34" spans="1:2" x14ac:dyDescent="0.25">
      <c r="A34" s="9" t="s">
        <v>9</v>
      </c>
      <c r="B34" s="10">
        <v>135952</v>
      </c>
    </row>
    <row r="35" spans="1:2" x14ac:dyDescent="0.25">
      <c r="A35" s="9" t="s">
        <v>77</v>
      </c>
      <c r="B35" s="10">
        <v>61361.5</v>
      </c>
    </row>
    <row r="36" spans="1:2" x14ac:dyDescent="0.25">
      <c r="A36" s="9" t="s">
        <v>270</v>
      </c>
      <c r="B36" s="10">
        <v>76575.541666666672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2"/>
  <dimension ref="A1:P76"/>
  <sheetViews>
    <sheetView topLeftCell="A21" workbookViewId="0">
      <selection activeCell="G81" sqref="G81"/>
    </sheetView>
  </sheetViews>
  <sheetFormatPr defaultColWidth="23.7109375" defaultRowHeight="15" x14ac:dyDescent="0.25"/>
  <cols>
    <col min="1" max="1" width="11.42578125" bestFit="1" customWidth="1"/>
    <col min="2" max="2" width="11" bestFit="1" customWidth="1"/>
    <col min="3" max="3" width="11" customWidth="1"/>
    <col min="4" max="4" width="13.28515625" bestFit="1" customWidth="1"/>
    <col min="5" max="5" width="9.7109375" bestFit="1" customWidth="1"/>
    <col min="6" max="6" width="22.140625" bestFit="1" customWidth="1"/>
    <col min="7" max="7" width="21.140625" bestFit="1" customWidth="1"/>
    <col min="8" max="8" width="10" bestFit="1" customWidth="1"/>
    <col min="9" max="9" width="10" customWidth="1"/>
    <col min="10" max="10" width="12.7109375" bestFit="1" customWidth="1"/>
    <col min="11" max="11" width="12.7109375" customWidth="1"/>
    <col min="12" max="12" width="12.28515625" customWidth="1"/>
  </cols>
  <sheetData>
    <row r="1" spans="1:16" x14ac:dyDescent="0.25">
      <c r="A1" s="4" t="s">
        <v>251</v>
      </c>
      <c r="B1" s="4" t="s">
        <v>250</v>
      </c>
      <c r="C1" s="4" t="s">
        <v>257</v>
      </c>
      <c r="D1" s="4" t="s">
        <v>243</v>
      </c>
      <c r="E1" s="4" t="s">
        <v>239</v>
      </c>
      <c r="F1" s="4" t="s">
        <v>234</v>
      </c>
      <c r="G1" s="4" t="s">
        <v>229</v>
      </c>
      <c r="H1" s="4" t="s">
        <v>225</v>
      </c>
      <c r="I1" s="4" t="s">
        <v>256</v>
      </c>
      <c r="J1" s="4" t="s">
        <v>255</v>
      </c>
      <c r="K1" s="6" t="s">
        <v>259</v>
      </c>
      <c r="L1" s="6" t="s">
        <v>268</v>
      </c>
      <c r="M1" s="12" t="s">
        <v>280</v>
      </c>
      <c r="N1" s="12" t="s">
        <v>281</v>
      </c>
      <c r="O1" s="12" t="s">
        <v>282</v>
      </c>
    </row>
    <row r="2" spans="1:16" x14ac:dyDescent="0.25">
      <c r="A2" s="3">
        <v>1</v>
      </c>
      <c r="B2" s="1">
        <v>5962019690</v>
      </c>
      <c r="C2" s="1" t="str">
        <f>IF(RIGHT(D2,1)="á","žena","muž")</f>
        <v>žena</v>
      </c>
      <c r="D2" s="2" t="s">
        <v>249</v>
      </c>
      <c r="E2" s="2" t="s">
        <v>248</v>
      </c>
      <c r="F2" s="2" t="s">
        <v>108</v>
      </c>
      <c r="G2" s="2" t="s">
        <v>247</v>
      </c>
      <c r="H2" s="1">
        <v>724734620</v>
      </c>
      <c r="I2" s="7" t="str">
        <f>LEFT(H2,1)</f>
        <v>7</v>
      </c>
      <c r="J2" s="1">
        <v>-105586</v>
      </c>
      <c r="K2" s="7" t="str">
        <f>IF(ISODD(RIGHT(J2,1)),"Lichá","Sudá")</f>
        <v>Sudá</v>
      </c>
      <c r="L2">
        <f>J2*0.19</f>
        <v>-20061.34</v>
      </c>
      <c r="M2" t="str">
        <f>LEFT(B2,6) &amp;"/" &amp; RIGHT(B2,4)</f>
        <v>596201/9690</v>
      </c>
      <c r="N2" t="str">
        <f>LEFT(G2,LEN(G2)-LEN(O2)-1)</f>
        <v>Masarykovo nábřeží</v>
      </c>
      <c r="O2">
        <v>14</v>
      </c>
      <c r="P2" t="s">
        <v>264</v>
      </c>
    </row>
    <row r="3" spans="1:16" x14ac:dyDescent="0.25">
      <c r="A3" s="3">
        <v>2</v>
      </c>
      <c r="B3" s="1">
        <v>8252131976</v>
      </c>
      <c r="C3" s="1" t="str">
        <f>IF(RIGHT(D3,1)="á","žena","muž")</f>
        <v>žena</v>
      </c>
      <c r="D3" s="2" t="s">
        <v>246</v>
      </c>
      <c r="E3" s="2" t="s">
        <v>245</v>
      </c>
      <c r="F3" s="2" t="s">
        <v>175</v>
      </c>
      <c r="G3" s="2" t="s">
        <v>244</v>
      </c>
      <c r="H3" s="1">
        <v>776461625</v>
      </c>
      <c r="I3" s="7" t="str">
        <f t="shared" ref="I3:I66" si="0">LEFT(H3,1)</f>
        <v>7</v>
      </c>
      <c r="J3" s="1">
        <v>209248</v>
      </c>
      <c r="K3" s="7" t="str">
        <f t="shared" ref="K3:K66" si="1">IF(ISODD(RIGHT(J3,1)),"Lichá","Sudá")</f>
        <v>Sudá</v>
      </c>
      <c r="L3">
        <f t="shared" ref="L3:L66" si="2">J3*0.19</f>
        <v>39757.120000000003</v>
      </c>
      <c r="M3" t="str">
        <f t="shared" ref="M3:M66" si="3">LEFT(B3,6) &amp;"/" &amp; RIGHT(B3,4)</f>
        <v>825213/1976</v>
      </c>
      <c r="N3" t="str">
        <f t="shared" ref="N3:N66" si="4">LEFT(G3,LEN(G3)-LEN(O3)-1)</f>
        <v>Čapkova</v>
      </c>
      <c r="O3">
        <v>5</v>
      </c>
      <c r="P3" t="s">
        <v>263</v>
      </c>
    </row>
    <row r="4" spans="1:16" x14ac:dyDescent="0.25">
      <c r="A4" s="3">
        <v>3</v>
      </c>
      <c r="B4" s="1">
        <v>6854247697</v>
      </c>
      <c r="C4" s="1" t="str">
        <f t="shared" ref="C4:C66" si="5">IF(RIGHT(D4,1)="á","žena","muž")</f>
        <v>žena</v>
      </c>
      <c r="D4" s="2" t="s">
        <v>242</v>
      </c>
      <c r="E4" s="2" t="s">
        <v>241</v>
      </c>
      <c r="F4" s="2" t="s">
        <v>253</v>
      </c>
      <c r="G4" s="2" t="s">
        <v>240</v>
      </c>
      <c r="H4" s="1">
        <v>601637811</v>
      </c>
      <c r="I4" s="7" t="str">
        <f t="shared" si="0"/>
        <v>6</v>
      </c>
      <c r="J4" s="1">
        <v>-117790</v>
      </c>
      <c r="K4" s="7" t="str">
        <f t="shared" si="1"/>
        <v>Sudá</v>
      </c>
      <c r="L4">
        <f t="shared" si="2"/>
        <v>-22380.1</v>
      </c>
      <c r="M4" t="str">
        <f t="shared" si="3"/>
        <v>685424/7697</v>
      </c>
      <c r="N4" t="str">
        <f t="shared" si="4"/>
        <v>Buková</v>
      </c>
      <c r="O4">
        <v>8</v>
      </c>
      <c r="P4" t="s">
        <v>266</v>
      </c>
    </row>
    <row r="5" spans="1:16" x14ac:dyDescent="0.25">
      <c r="A5" s="3">
        <v>4</v>
      </c>
      <c r="B5" s="1">
        <v>5805106175</v>
      </c>
      <c r="C5" s="1" t="str">
        <f t="shared" si="5"/>
        <v>muž</v>
      </c>
      <c r="D5" s="2" t="s">
        <v>238</v>
      </c>
      <c r="E5" s="2" t="s">
        <v>237</v>
      </c>
      <c r="F5" s="2" t="s">
        <v>236</v>
      </c>
      <c r="G5" s="2" t="s">
        <v>235</v>
      </c>
      <c r="H5" s="1">
        <v>776592843</v>
      </c>
      <c r="I5" s="7" t="str">
        <f t="shared" si="0"/>
        <v>7</v>
      </c>
      <c r="J5" s="1">
        <v>-115810</v>
      </c>
      <c r="K5" s="7" t="str">
        <f t="shared" si="1"/>
        <v>Sudá</v>
      </c>
      <c r="L5">
        <f t="shared" si="2"/>
        <v>-22003.9</v>
      </c>
      <c r="M5" t="str">
        <f t="shared" si="3"/>
        <v>580510/6175</v>
      </c>
      <c r="N5" t="str">
        <f t="shared" si="4"/>
        <v>Sokolská</v>
      </c>
      <c r="O5">
        <v>1</v>
      </c>
    </row>
    <row r="6" spans="1:16" x14ac:dyDescent="0.25">
      <c r="A6" s="3">
        <v>5</v>
      </c>
      <c r="B6" s="1">
        <v>7805137538</v>
      </c>
      <c r="C6" s="1" t="str">
        <f t="shared" si="5"/>
        <v>muž</v>
      </c>
      <c r="D6" s="2" t="s">
        <v>233</v>
      </c>
      <c r="E6" s="2" t="s">
        <v>232</v>
      </c>
      <c r="F6" s="2" t="s">
        <v>231</v>
      </c>
      <c r="G6" s="2" t="s">
        <v>230</v>
      </c>
      <c r="H6" s="1">
        <v>776583606</v>
      </c>
      <c r="I6" s="7" t="str">
        <f t="shared" si="0"/>
        <v>7</v>
      </c>
      <c r="J6" s="1">
        <v>-68152</v>
      </c>
      <c r="K6" s="7" t="str">
        <f t="shared" si="1"/>
        <v>Sudá</v>
      </c>
      <c r="L6">
        <f t="shared" si="2"/>
        <v>-12948.880000000001</v>
      </c>
      <c r="M6" t="str">
        <f t="shared" si="3"/>
        <v>780513/7538</v>
      </c>
      <c r="N6" t="str">
        <f t="shared" si="4"/>
        <v>Heyrovského</v>
      </c>
      <c r="O6">
        <v>12</v>
      </c>
      <c r="P6" s="5" t="s">
        <v>267</v>
      </c>
    </row>
    <row r="7" spans="1:16" x14ac:dyDescent="0.25">
      <c r="A7" s="3">
        <v>6</v>
      </c>
      <c r="B7" s="1">
        <v>8060165993</v>
      </c>
      <c r="C7" s="1" t="str">
        <f t="shared" si="5"/>
        <v>žena</v>
      </c>
      <c r="D7" s="2" t="s">
        <v>228</v>
      </c>
      <c r="E7" s="2" t="s">
        <v>227</v>
      </c>
      <c r="F7" s="2" t="s">
        <v>57</v>
      </c>
      <c r="G7" s="2" t="s">
        <v>226</v>
      </c>
      <c r="H7" s="1">
        <v>776830576</v>
      </c>
      <c r="I7" s="7" t="str">
        <f t="shared" si="0"/>
        <v>7</v>
      </c>
      <c r="J7" s="1">
        <v>123263</v>
      </c>
      <c r="K7" s="7" t="str">
        <f t="shared" si="1"/>
        <v>Lichá</v>
      </c>
      <c r="L7">
        <f t="shared" si="2"/>
        <v>23419.97</v>
      </c>
      <c r="M7" t="str">
        <f t="shared" si="3"/>
        <v>806016/5993</v>
      </c>
      <c r="N7" t="str">
        <f t="shared" si="4"/>
        <v>Potůčková</v>
      </c>
      <c r="O7">
        <v>31</v>
      </c>
      <c r="P7" t="s">
        <v>265</v>
      </c>
    </row>
    <row r="8" spans="1:16" x14ac:dyDescent="0.25">
      <c r="A8" s="3">
        <v>7</v>
      </c>
      <c r="B8" s="1">
        <v>7058148152</v>
      </c>
      <c r="C8" s="1" t="str">
        <f t="shared" si="5"/>
        <v>žena</v>
      </c>
      <c r="D8" s="2" t="s">
        <v>142</v>
      </c>
      <c r="E8" s="2" t="s">
        <v>224</v>
      </c>
      <c r="F8" s="2" t="s">
        <v>223</v>
      </c>
      <c r="G8" s="2" t="s">
        <v>222</v>
      </c>
      <c r="H8" s="1">
        <v>737562224</v>
      </c>
      <c r="I8" s="7" t="str">
        <f t="shared" si="0"/>
        <v>7</v>
      </c>
      <c r="J8" s="1">
        <v>-26560</v>
      </c>
      <c r="K8" s="7" t="str">
        <f t="shared" si="1"/>
        <v>Sudá</v>
      </c>
      <c r="L8">
        <f t="shared" si="2"/>
        <v>-5046.3999999999996</v>
      </c>
      <c r="M8" t="str">
        <f t="shared" si="3"/>
        <v>705814/8152</v>
      </c>
      <c r="N8" t="str">
        <f t="shared" si="4"/>
        <v>Žižkovo nám.</v>
      </c>
      <c r="O8">
        <v>15</v>
      </c>
    </row>
    <row r="9" spans="1:16" x14ac:dyDescent="0.25">
      <c r="A9" s="3">
        <v>8</v>
      </c>
      <c r="B9" s="1">
        <v>7853131869</v>
      </c>
      <c r="C9" s="1" t="str">
        <f t="shared" si="5"/>
        <v>žena</v>
      </c>
      <c r="D9" s="2" t="s">
        <v>7</v>
      </c>
      <c r="E9" s="2" t="s">
        <v>221</v>
      </c>
      <c r="F9" s="2" t="s">
        <v>220</v>
      </c>
      <c r="G9" s="2" t="s">
        <v>219</v>
      </c>
      <c r="H9" s="1">
        <v>777720540</v>
      </c>
      <c r="I9" s="7" t="str">
        <f t="shared" si="0"/>
        <v>7</v>
      </c>
      <c r="J9" s="1">
        <v>-32819</v>
      </c>
      <c r="K9" s="7" t="str">
        <f t="shared" si="1"/>
        <v>Lichá</v>
      </c>
      <c r="L9">
        <f t="shared" si="2"/>
        <v>-6235.61</v>
      </c>
      <c r="M9" t="str">
        <f t="shared" si="3"/>
        <v>785313/1869</v>
      </c>
      <c r="N9" t="str">
        <f t="shared" si="4"/>
        <v>K potoku</v>
      </c>
      <c r="O9">
        <v>18</v>
      </c>
      <c r="P9" s="5" t="s">
        <v>258</v>
      </c>
    </row>
    <row r="10" spans="1:16" x14ac:dyDescent="0.25">
      <c r="A10" s="3">
        <v>9</v>
      </c>
      <c r="B10" s="1">
        <v>7051048455</v>
      </c>
      <c r="C10" s="1" t="str">
        <f t="shared" si="5"/>
        <v>žena</v>
      </c>
      <c r="D10" s="2" t="s">
        <v>218</v>
      </c>
      <c r="E10" s="2" t="s">
        <v>215</v>
      </c>
      <c r="F10" s="2" t="s">
        <v>154</v>
      </c>
      <c r="G10" s="2" t="s">
        <v>217</v>
      </c>
      <c r="H10" s="1">
        <v>604137150</v>
      </c>
      <c r="I10" s="7" t="str">
        <f t="shared" si="0"/>
        <v>6</v>
      </c>
      <c r="J10" s="1">
        <v>72649</v>
      </c>
      <c r="K10" s="7" t="str">
        <f t="shared" si="1"/>
        <v>Lichá</v>
      </c>
      <c r="L10">
        <f t="shared" si="2"/>
        <v>13803.31</v>
      </c>
      <c r="M10" t="str">
        <f t="shared" si="3"/>
        <v>705104/8455</v>
      </c>
      <c r="N10" t="str">
        <f t="shared" si="4"/>
        <v>Bitvy u Slavkova</v>
      </c>
      <c r="O10">
        <v>53</v>
      </c>
    </row>
    <row r="11" spans="1:16" x14ac:dyDescent="0.25">
      <c r="A11" s="3">
        <v>10</v>
      </c>
      <c r="B11" s="1">
        <v>7757142129</v>
      </c>
      <c r="C11" s="1" t="str">
        <f t="shared" si="5"/>
        <v>žena</v>
      </c>
      <c r="D11" s="2" t="s">
        <v>216</v>
      </c>
      <c r="E11" s="2" t="s">
        <v>215</v>
      </c>
      <c r="F11" s="2" t="s">
        <v>28</v>
      </c>
      <c r="G11" s="2" t="s">
        <v>214</v>
      </c>
      <c r="H11" s="1">
        <v>777161654</v>
      </c>
      <c r="I11" s="7" t="str">
        <f t="shared" si="0"/>
        <v>7</v>
      </c>
      <c r="J11" s="1">
        <v>-19388</v>
      </c>
      <c r="K11" s="7" t="str">
        <f t="shared" si="1"/>
        <v>Sudá</v>
      </c>
      <c r="L11">
        <f t="shared" si="2"/>
        <v>-3683.7200000000003</v>
      </c>
      <c r="M11" t="str">
        <f t="shared" si="3"/>
        <v>775714/2129</v>
      </c>
      <c r="N11" t="str">
        <f t="shared" si="4"/>
        <v>Trojská</v>
      </c>
      <c r="O11">
        <v>4</v>
      </c>
      <c r="P11" s="5" t="s">
        <v>261</v>
      </c>
    </row>
    <row r="12" spans="1:16" x14ac:dyDescent="0.25">
      <c r="A12" s="3">
        <v>11</v>
      </c>
      <c r="B12" s="1">
        <v>6803176985</v>
      </c>
      <c r="C12" s="1" t="str">
        <f t="shared" si="5"/>
        <v>muž</v>
      </c>
      <c r="D12" s="2" t="s">
        <v>213</v>
      </c>
      <c r="E12" s="2" t="s">
        <v>212</v>
      </c>
      <c r="F12" s="2" t="s">
        <v>1</v>
      </c>
      <c r="G12" s="2" t="s">
        <v>211</v>
      </c>
      <c r="H12" s="1">
        <v>604776370</v>
      </c>
      <c r="I12" s="7" t="str">
        <f t="shared" si="0"/>
        <v>6</v>
      </c>
      <c r="J12" s="1">
        <v>194003</v>
      </c>
      <c r="K12" s="7" t="str">
        <f t="shared" si="1"/>
        <v>Lichá</v>
      </c>
      <c r="L12">
        <f t="shared" si="2"/>
        <v>36860.57</v>
      </c>
      <c r="M12" t="str">
        <f t="shared" si="3"/>
        <v>680317/6985</v>
      </c>
      <c r="N12" t="str">
        <f t="shared" si="4"/>
        <v>Liberecká</v>
      </c>
      <c r="O12">
        <v>1</v>
      </c>
      <c r="P12" t="s">
        <v>262</v>
      </c>
    </row>
    <row r="13" spans="1:16" x14ac:dyDescent="0.25">
      <c r="A13" s="3">
        <v>12</v>
      </c>
      <c r="B13" s="1">
        <v>7354123898</v>
      </c>
      <c r="C13" s="1" t="str">
        <f t="shared" si="5"/>
        <v>žena</v>
      </c>
      <c r="D13" s="2" t="s">
        <v>210</v>
      </c>
      <c r="E13" s="2" t="s">
        <v>207</v>
      </c>
      <c r="F13" s="2" t="s">
        <v>49</v>
      </c>
      <c r="G13" s="2" t="s">
        <v>209</v>
      </c>
      <c r="H13" s="1">
        <v>776745267</v>
      </c>
      <c r="I13" s="7" t="str">
        <f t="shared" si="0"/>
        <v>7</v>
      </c>
      <c r="J13" s="1">
        <v>142236</v>
      </c>
      <c r="K13" s="7" t="str">
        <f t="shared" si="1"/>
        <v>Sudá</v>
      </c>
      <c r="L13">
        <f t="shared" si="2"/>
        <v>27024.84</v>
      </c>
      <c r="M13" t="str">
        <f t="shared" si="3"/>
        <v>735412/3898</v>
      </c>
      <c r="N13" t="str">
        <f t="shared" si="4"/>
        <v>Sochorova</v>
      </c>
      <c r="O13">
        <v>37</v>
      </c>
      <c r="P13" s="5"/>
    </row>
    <row r="14" spans="1:16" x14ac:dyDescent="0.25">
      <c r="A14" s="3">
        <v>13</v>
      </c>
      <c r="B14" s="1">
        <v>7151165010</v>
      </c>
      <c r="C14" s="1" t="str">
        <f t="shared" si="5"/>
        <v>žena</v>
      </c>
      <c r="D14" s="2" t="s">
        <v>208</v>
      </c>
      <c r="E14" s="2" t="s">
        <v>207</v>
      </c>
      <c r="F14" s="2" t="s">
        <v>206</v>
      </c>
      <c r="G14" s="2" t="s">
        <v>205</v>
      </c>
      <c r="H14" s="1">
        <v>601797021</v>
      </c>
      <c r="I14" s="7" t="str">
        <f t="shared" si="0"/>
        <v>6</v>
      </c>
      <c r="J14" s="1">
        <v>6018</v>
      </c>
      <c r="K14" s="7" t="str">
        <f t="shared" si="1"/>
        <v>Sudá</v>
      </c>
      <c r="L14">
        <f t="shared" si="2"/>
        <v>1143.42</v>
      </c>
      <c r="M14" t="str">
        <f t="shared" si="3"/>
        <v>715116/5010</v>
      </c>
      <c r="N14" t="str">
        <f t="shared" si="4"/>
        <v>Holotova</v>
      </c>
      <c r="O14">
        <v>38</v>
      </c>
    </row>
    <row r="15" spans="1:16" x14ac:dyDescent="0.25">
      <c r="A15" s="3">
        <v>14</v>
      </c>
      <c r="B15" s="1">
        <v>4805147908</v>
      </c>
      <c r="C15" s="1" t="str">
        <f t="shared" si="5"/>
        <v>muž</v>
      </c>
      <c r="D15" s="2" t="s">
        <v>204</v>
      </c>
      <c r="E15" s="2" t="s">
        <v>203</v>
      </c>
      <c r="F15" s="2" t="s">
        <v>175</v>
      </c>
      <c r="G15" s="2" t="s">
        <v>202</v>
      </c>
      <c r="H15" s="1">
        <v>724152620</v>
      </c>
      <c r="I15" s="7" t="str">
        <f t="shared" si="0"/>
        <v>7</v>
      </c>
      <c r="J15" s="1">
        <v>237002</v>
      </c>
      <c r="K15" s="7" t="str">
        <f t="shared" si="1"/>
        <v>Sudá</v>
      </c>
      <c r="L15">
        <f t="shared" si="2"/>
        <v>45030.38</v>
      </c>
      <c r="M15" t="str">
        <f t="shared" si="3"/>
        <v>480514/7908</v>
      </c>
      <c r="N15" t="str">
        <f t="shared" si="4"/>
        <v>Uherská</v>
      </c>
      <c r="O15">
        <v>41</v>
      </c>
    </row>
    <row r="16" spans="1:16" x14ac:dyDescent="0.25">
      <c r="A16" s="3">
        <v>15</v>
      </c>
      <c r="B16" s="1">
        <v>8252135067</v>
      </c>
      <c r="C16" s="1" t="str">
        <f t="shared" si="5"/>
        <v>žena</v>
      </c>
      <c r="D16" s="2" t="s">
        <v>201</v>
      </c>
      <c r="E16" s="2" t="s">
        <v>198</v>
      </c>
      <c r="F16" s="2" t="s">
        <v>252</v>
      </c>
      <c r="G16" s="2" t="s">
        <v>200</v>
      </c>
      <c r="H16" s="1">
        <v>608146233</v>
      </c>
      <c r="I16" s="7" t="str">
        <f t="shared" si="0"/>
        <v>6</v>
      </c>
      <c r="J16" s="1">
        <v>155151</v>
      </c>
      <c r="K16" s="7" t="str">
        <f t="shared" si="1"/>
        <v>Lichá</v>
      </c>
      <c r="L16">
        <f t="shared" si="2"/>
        <v>29478.69</v>
      </c>
      <c r="M16" t="str">
        <f t="shared" si="3"/>
        <v>825213/5067</v>
      </c>
      <c r="N16" t="str">
        <f t="shared" si="4"/>
        <v>Chýně</v>
      </c>
      <c r="O16">
        <v>18</v>
      </c>
    </row>
    <row r="17" spans="1:15" x14ac:dyDescent="0.25">
      <c r="A17" s="3">
        <v>16</v>
      </c>
      <c r="B17" s="1">
        <v>7362142480</v>
      </c>
      <c r="C17" s="1" t="str">
        <f t="shared" si="5"/>
        <v>žena</v>
      </c>
      <c r="D17" s="2" t="s">
        <v>199</v>
      </c>
      <c r="E17" s="2" t="s">
        <v>198</v>
      </c>
      <c r="F17" s="2" t="s">
        <v>197</v>
      </c>
      <c r="G17" s="2" t="s">
        <v>196</v>
      </c>
      <c r="H17" s="1">
        <v>776470926</v>
      </c>
      <c r="I17" s="7" t="str">
        <f t="shared" si="0"/>
        <v>7</v>
      </c>
      <c r="J17" s="1">
        <v>169599</v>
      </c>
      <c r="K17" s="7" t="str">
        <f t="shared" si="1"/>
        <v>Lichá</v>
      </c>
      <c r="L17">
        <f t="shared" si="2"/>
        <v>32223.81</v>
      </c>
      <c r="M17" t="str">
        <f t="shared" si="3"/>
        <v>736214/2480</v>
      </c>
      <c r="N17" t="str">
        <f t="shared" si="4"/>
        <v>Kasárenská</v>
      </c>
      <c r="O17">
        <v>55</v>
      </c>
    </row>
    <row r="18" spans="1:15" x14ac:dyDescent="0.25">
      <c r="A18" s="3">
        <v>17</v>
      </c>
      <c r="B18" s="1">
        <v>7706146569</v>
      </c>
      <c r="C18" s="1" t="str">
        <f t="shared" si="5"/>
        <v>muž</v>
      </c>
      <c r="D18" s="2" t="s">
        <v>195</v>
      </c>
      <c r="E18" s="2" t="s">
        <v>194</v>
      </c>
      <c r="F18" s="2" t="s">
        <v>28</v>
      </c>
      <c r="G18" s="2" t="s">
        <v>193</v>
      </c>
      <c r="H18" s="1">
        <v>776554067</v>
      </c>
      <c r="I18" s="7" t="str">
        <f t="shared" si="0"/>
        <v>7</v>
      </c>
      <c r="J18" s="1">
        <v>76297</v>
      </c>
      <c r="K18" s="7" t="str">
        <f t="shared" si="1"/>
        <v>Lichá</v>
      </c>
      <c r="L18">
        <f t="shared" si="2"/>
        <v>14496.43</v>
      </c>
      <c r="M18" t="str">
        <f t="shared" si="3"/>
        <v>770614/6569</v>
      </c>
      <c r="N18" t="str">
        <f t="shared" si="4"/>
        <v>Osvaldova</v>
      </c>
      <c r="O18">
        <v>20</v>
      </c>
    </row>
    <row r="19" spans="1:15" x14ac:dyDescent="0.25">
      <c r="A19" s="3">
        <v>18</v>
      </c>
      <c r="B19" s="1">
        <v>7653146941</v>
      </c>
      <c r="C19" s="1" t="str">
        <f t="shared" si="5"/>
        <v>žena</v>
      </c>
      <c r="D19" s="2" t="s">
        <v>192</v>
      </c>
      <c r="E19" s="2" t="s">
        <v>189</v>
      </c>
      <c r="F19" s="2" t="s">
        <v>108</v>
      </c>
      <c r="G19" s="2" t="s">
        <v>191</v>
      </c>
      <c r="H19" s="1">
        <v>724452077</v>
      </c>
      <c r="I19" s="7" t="str">
        <f t="shared" si="0"/>
        <v>7</v>
      </c>
      <c r="J19" s="1">
        <v>62931</v>
      </c>
      <c r="K19" s="7" t="str">
        <f t="shared" si="1"/>
        <v>Lichá</v>
      </c>
      <c r="L19">
        <f t="shared" si="2"/>
        <v>11956.89</v>
      </c>
      <c r="M19" t="str">
        <f t="shared" si="3"/>
        <v>765314/6941</v>
      </c>
      <c r="N19" t="str">
        <f t="shared" si="4"/>
        <v>Partizánská</v>
      </c>
      <c r="O19">
        <v>17</v>
      </c>
    </row>
    <row r="20" spans="1:15" x14ac:dyDescent="0.25">
      <c r="A20" s="3">
        <v>19</v>
      </c>
      <c r="B20" s="1">
        <v>7756148928</v>
      </c>
      <c r="C20" s="1" t="str">
        <f t="shared" si="5"/>
        <v>žena</v>
      </c>
      <c r="D20" s="2" t="s">
        <v>190</v>
      </c>
      <c r="E20" s="2" t="s">
        <v>189</v>
      </c>
      <c r="F20" s="2" t="s">
        <v>9</v>
      </c>
      <c r="G20" s="2" t="s">
        <v>188</v>
      </c>
      <c r="H20" s="1">
        <v>724560548</v>
      </c>
      <c r="I20" s="7" t="str">
        <f t="shared" si="0"/>
        <v>7</v>
      </c>
      <c r="J20" s="1">
        <v>135952</v>
      </c>
      <c r="K20" s="7" t="str">
        <f t="shared" si="1"/>
        <v>Sudá</v>
      </c>
      <c r="L20">
        <f t="shared" si="2"/>
        <v>25830.880000000001</v>
      </c>
      <c r="M20" t="str">
        <f t="shared" si="3"/>
        <v>775614/8928</v>
      </c>
      <c r="N20" t="str">
        <f t="shared" si="4"/>
        <v>Rovná</v>
      </c>
      <c r="O20">
        <v>4</v>
      </c>
    </row>
    <row r="21" spans="1:15" x14ac:dyDescent="0.25">
      <c r="A21" s="3">
        <v>20</v>
      </c>
      <c r="B21" s="1">
        <v>8006144685</v>
      </c>
      <c r="C21" s="1" t="str">
        <f t="shared" si="5"/>
        <v>muž</v>
      </c>
      <c r="D21" s="2" t="s">
        <v>187</v>
      </c>
      <c r="E21" s="2" t="s">
        <v>184</v>
      </c>
      <c r="F21" s="2" t="s">
        <v>35</v>
      </c>
      <c r="G21" s="2" t="s">
        <v>186</v>
      </c>
      <c r="H21" s="1">
        <v>723773652</v>
      </c>
      <c r="I21" s="7" t="str">
        <f t="shared" si="0"/>
        <v>7</v>
      </c>
      <c r="J21" s="1">
        <v>105496</v>
      </c>
      <c r="K21" s="7" t="str">
        <f t="shared" si="1"/>
        <v>Sudá</v>
      </c>
      <c r="L21">
        <f t="shared" si="2"/>
        <v>20044.240000000002</v>
      </c>
      <c r="M21" t="str">
        <f t="shared" si="3"/>
        <v>800614/4685</v>
      </c>
      <c r="N21" t="str">
        <f t="shared" si="4"/>
        <v>Interbrigadistů</v>
      </c>
      <c r="O21">
        <v>6</v>
      </c>
    </row>
    <row r="22" spans="1:15" x14ac:dyDescent="0.25">
      <c r="A22" s="3">
        <v>21</v>
      </c>
      <c r="B22" s="1">
        <v>7511306429</v>
      </c>
      <c r="C22" s="1" t="str">
        <f t="shared" si="5"/>
        <v>muž</v>
      </c>
      <c r="D22" s="2" t="s">
        <v>185</v>
      </c>
      <c r="E22" s="2" t="s">
        <v>184</v>
      </c>
      <c r="F22" s="2" t="s">
        <v>63</v>
      </c>
      <c r="G22" s="2" t="s">
        <v>183</v>
      </c>
      <c r="H22" s="1">
        <v>608513178</v>
      </c>
      <c r="I22" s="7" t="str">
        <f t="shared" si="0"/>
        <v>6</v>
      </c>
      <c r="J22" s="1">
        <v>53165</v>
      </c>
      <c r="K22" s="7" t="str">
        <f t="shared" si="1"/>
        <v>Lichá</v>
      </c>
      <c r="L22">
        <f t="shared" si="2"/>
        <v>10101.35</v>
      </c>
      <c r="M22" t="str">
        <f t="shared" si="3"/>
        <v>751130/6429</v>
      </c>
      <c r="N22" t="str">
        <f t="shared" si="4"/>
        <v>Náb. Gen. Janouška</v>
      </c>
      <c r="O22">
        <v>3</v>
      </c>
    </row>
    <row r="23" spans="1:15" x14ac:dyDescent="0.25">
      <c r="A23" s="3">
        <v>22</v>
      </c>
      <c r="B23" s="1">
        <v>7109256407</v>
      </c>
      <c r="C23" s="1" t="str">
        <f t="shared" si="5"/>
        <v>muž</v>
      </c>
      <c r="D23" s="2" t="s">
        <v>182</v>
      </c>
      <c r="E23" s="2" t="s">
        <v>181</v>
      </c>
      <c r="F23" s="2" t="s">
        <v>118</v>
      </c>
      <c r="G23" s="2" t="s">
        <v>180</v>
      </c>
      <c r="H23" s="1">
        <v>604767126</v>
      </c>
      <c r="I23" s="7" t="str">
        <f t="shared" si="0"/>
        <v>6</v>
      </c>
      <c r="J23" s="1">
        <v>126970</v>
      </c>
      <c r="K23" s="7" t="str">
        <f t="shared" si="1"/>
        <v>Sudá</v>
      </c>
      <c r="L23">
        <f t="shared" si="2"/>
        <v>24124.3</v>
      </c>
      <c r="M23" t="str">
        <f t="shared" si="3"/>
        <v>710925/6407</v>
      </c>
      <c r="N23" t="str">
        <f t="shared" si="4"/>
        <v>Strojnická</v>
      </c>
      <c r="O23">
        <v>7</v>
      </c>
    </row>
    <row r="24" spans="1:15" x14ac:dyDescent="0.25">
      <c r="A24" s="3">
        <v>23</v>
      </c>
      <c r="B24" s="1">
        <v>6403179827</v>
      </c>
      <c r="C24" s="1" t="str">
        <f t="shared" si="5"/>
        <v>muž</v>
      </c>
      <c r="D24" s="2" t="s">
        <v>179</v>
      </c>
      <c r="E24" s="2" t="s">
        <v>176</v>
      </c>
      <c r="F24" s="2" t="s">
        <v>17</v>
      </c>
      <c r="G24" s="2" t="s">
        <v>178</v>
      </c>
      <c r="H24" s="1">
        <v>776767795</v>
      </c>
      <c r="I24" s="7" t="str">
        <f t="shared" si="0"/>
        <v>7</v>
      </c>
      <c r="J24" s="1">
        <v>-6152</v>
      </c>
      <c r="K24" s="7" t="str">
        <f t="shared" si="1"/>
        <v>Sudá</v>
      </c>
      <c r="L24">
        <f t="shared" si="2"/>
        <v>-1168.8800000000001</v>
      </c>
      <c r="M24" t="str">
        <f t="shared" si="3"/>
        <v>640317/9827</v>
      </c>
      <c r="N24" t="str">
        <f t="shared" si="4"/>
        <v>Osmek</v>
      </c>
      <c r="O24">
        <v>7</v>
      </c>
    </row>
    <row r="25" spans="1:15" x14ac:dyDescent="0.25">
      <c r="A25" s="3">
        <v>24</v>
      </c>
      <c r="B25" s="1">
        <v>7708124941</v>
      </c>
      <c r="C25" s="1" t="str">
        <f t="shared" si="5"/>
        <v>muž</v>
      </c>
      <c r="D25" s="2" t="s">
        <v>177</v>
      </c>
      <c r="E25" s="2" t="s">
        <v>176</v>
      </c>
      <c r="F25" s="2" t="s">
        <v>175</v>
      </c>
      <c r="G25" s="2" t="s">
        <v>174</v>
      </c>
      <c r="H25" s="1">
        <v>724651807</v>
      </c>
      <c r="I25" s="7" t="str">
        <f t="shared" si="0"/>
        <v>7</v>
      </c>
      <c r="J25" s="1">
        <v>69472</v>
      </c>
      <c r="K25" s="7" t="str">
        <f t="shared" si="1"/>
        <v>Sudá</v>
      </c>
      <c r="L25">
        <f t="shared" si="2"/>
        <v>13199.68</v>
      </c>
      <c r="M25" t="str">
        <f t="shared" si="3"/>
        <v>770812/4941</v>
      </c>
      <c r="N25" t="str">
        <f t="shared" si="4"/>
        <v>Nám. Svobody</v>
      </c>
      <c r="O25">
        <v>54</v>
      </c>
    </row>
    <row r="26" spans="1:15" x14ac:dyDescent="0.25">
      <c r="A26" s="3">
        <v>25</v>
      </c>
      <c r="B26" s="1">
        <v>7653159459</v>
      </c>
      <c r="C26" s="1" t="str">
        <f t="shared" si="5"/>
        <v>žena</v>
      </c>
      <c r="D26" s="2" t="s">
        <v>173</v>
      </c>
      <c r="E26" s="2" t="s">
        <v>172</v>
      </c>
      <c r="F26" s="2" t="s">
        <v>171</v>
      </c>
      <c r="G26" s="2" t="s">
        <v>170</v>
      </c>
      <c r="H26" s="1">
        <v>724125846</v>
      </c>
      <c r="I26" s="7" t="str">
        <f t="shared" si="0"/>
        <v>7</v>
      </c>
      <c r="J26" s="1">
        <v>207983</v>
      </c>
      <c r="K26" s="7" t="str">
        <f t="shared" si="1"/>
        <v>Lichá</v>
      </c>
      <c r="L26">
        <f t="shared" si="2"/>
        <v>39516.770000000004</v>
      </c>
      <c r="M26" t="str">
        <f t="shared" si="3"/>
        <v>765315/9459</v>
      </c>
      <c r="N26" t="str">
        <f t="shared" si="4"/>
        <v>Olomoucká</v>
      </c>
      <c r="O26">
        <v>41</v>
      </c>
    </row>
    <row r="27" spans="1:15" x14ac:dyDescent="0.25">
      <c r="A27" s="3">
        <v>26</v>
      </c>
      <c r="B27" s="1">
        <v>7512157323</v>
      </c>
      <c r="C27" s="1" t="str">
        <f t="shared" si="5"/>
        <v>muž</v>
      </c>
      <c r="D27" s="2" t="s">
        <v>169</v>
      </c>
      <c r="E27" s="2" t="s">
        <v>168</v>
      </c>
      <c r="F27" s="2" t="s">
        <v>32</v>
      </c>
      <c r="G27" s="2" t="s">
        <v>167</v>
      </c>
      <c r="H27" s="1">
        <v>776817168</v>
      </c>
      <c r="I27" s="7" t="str">
        <f t="shared" si="0"/>
        <v>7</v>
      </c>
      <c r="J27" s="1">
        <v>154501</v>
      </c>
      <c r="K27" s="7" t="str">
        <f t="shared" si="1"/>
        <v>Lichá</v>
      </c>
      <c r="L27">
        <f t="shared" si="2"/>
        <v>29355.19</v>
      </c>
      <c r="M27" t="str">
        <f t="shared" si="3"/>
        <v>751215/7323</v>
      </c>
      <c r="N27" t="str">
        <f t="shared" si="4"/>
        <v>Želátovská</v>
      </c>
      <c r="O27">
        <v>15</v>
      </c>
    </row>
    <row r="28" spans="1:15" x14ac:dyDescent="0.25">
      <c r="A28" s="3">
        <v>27</v>
      </c>
      <c r="B28" s="1">
        <v>8352134417</v>
      </c>
      <c r="C28" s="1" t="str">
        <f t="shared" si="5"/>
        <v>žena</v>
      </c>
      <c r="D28" s="2" t="s">
        <v>166</v>
      </c>
      <c r="E28" s="2" t="s">
        <v>165</v>
      </c>
      <c r="F28" s="2" t="s">
        <v>164</v>
      </c>
      <c r="G28" s="2" t="s">
        <v>163</v>
      </c>
      <c r="H28" s="1">
        <v>724559480</v>
      </c>
      <c r="I28" s="7" t="str">
        <f t="shared" si="0"/>
        <v>7</v>
      </c>
      <c r="J28" s="1">
        <v>-115152</v>
      </c>
      <c r="K28" s="7" t="str">
        <f t="shared" si="1"/>
        <v>Sudá</v>
      </c>
      <c r="L28">
        <f t="shared" si="2"/>
        <v>-21878.880000000001</v>
      </c>
      <c r="M28" t="str">
        <f t="shared" si="3"/>
        <v>835213/4417</v>
      </c>
      <c r="N28" t="str">
        <f t="shared" si="4"/>
        <v>Náb. E. Beneše</v>
      </c>
      <c r="O28">
        <v>6</v>
      </c>
    </row>
    <row r="29" spans="1:15" x14ac:dyDescent="0.25">
      <c r="A29" s="3">
        <v>28</v>
      </c>
      <c r="B29" s="1">
        <v>7757177912</v>
      </c>
      <c r="C29" s="1" t="str">
        <f t="shared" si="5"/>
        <v>žena</v>
      </c>
      <c r="D29" s="2" t="s">
        <v>162</v>
      </c>
      <c r="E29" s="2" t="s">
        <v>161</v>
      </c>
      <c r="F29" s="2" t="s">
        <v>133</v>
      </c>
      <c r="G29" s="2" t="s">
        <v>160</v>
      </c>
      <c r="H29" s="1">
        <v>723225014</v>
      </c>
      <c r="I29" s="7" t="str">
        <f t="shared" si="0"/>
        <v>7</v>
      </c>
      <c r="J29" s="1">
        <v>149015</v>
      </c>
      <c r="K29" s="7" t="str">
        <f t="shared" si="1"/>
        <v>Lichá</v>
      </c>
      <c r="L29">
        <f t="shared" si="2"/>
        <v>28312.85</v>
      </c>
      <c r="M29" t="str">
        <f t="shared" si="3"/>
        <v>775717/7912</v>
      </c>
      <c r="N29" t="str">
        <f t="shared" si="4"/>
        <v>Žirafí</v>
      </c>
      <c r="O29">
        <v>18</v>
      </c>
    </row>
    <row r="30" spans="1:15" x14ac:dyDescent="0.25">
      <c r="A30" s="3">
        <v>29</v>
      </c>
      <c r="B30" s="1">
        <v>7007204116</v>
      </c>
      <c r="C30" s="1" t="str">
        <f t="shared" si="5"/>
        <v>muž</v>
      </c>
      <c r="D30" s="2" t="s">
        <v>159</v>
      </c>
      <c r="E30" s="2" t="s">
        <v>158</v>
      </c>
      <c r="F30" s="2" t="s">
        <v>157</v>
      </c>
      <c r="G30" s="2" t="s">
        <v>156</v>
      </c>
      <c r="H30" s="1">
        <v>608559457</v>
      </c>
      <c r="I30" s="7" t="str">
        <f t="shared" si="0"/>
        <v>6</v>
      </c>
      <c r="J30" s="1">
        <v>7322</v>
      </c>
      <c r="K30" s="7" t="str">
        <f t="shared" si="1"/>
        <v>Sudá</v>
      </c>
      <c r="L30">
        <f t="shared" si="2"/>
        <v>1391.18</v>
      </c>
      <c r="M30" t="str">
        <f t="shared" si="3"/>
        <v>700720/4116</v>
      </c>
      <c r="N30" t="str">
        <f t="shared" si="4"/>
        <v>Haštalská</v>
      </c>
      <c r="O30">
        <v>10</v>
      </c>
    </row>
    <row r="31" spans="1:15" x14ac:dyDescent="0.25">
      <c r="A31" s="3">
        <v>30</v>
      </c>
      <c r="B31" s="1">
        <v>7452199964</v>
      </c>
      <c r="C31" s="1" t="str">
        <f t="shared" si="5"/>
        <v>žena</v>
      </c>
      <c r="D31" s="2" t="s">
        <v>155</v>
      </c>
      <c r="E31" s="2" t="s">
        <v>151</v>
      </c>
      <c r="F31" s="2" t="s">
        <v>154</v>
      </c>
      <c r="G31" s="2" t="s">
        <v>153</v>
      </c>
      <c r="H31" s="1">
        <v>737505917</v>
      </c>
      <c r="I31" s="7" t="str">
        <f t="shared" si="0"/>
        <v>7</v>
      </c>
      <c r="J31" s="1">
        <v>166496</v>
      </c>
      <c r="K31" s="7" t="str">
        <f t="shared" si="1"/>
        <v>Sudá</v>
      </c>
      <c r="L31">
        <f t="shared" si="2"/>
        <v>31634.240000000002</v>
      </c>
      <c r="M31" t="str">
        <f t="shared" si="3"/>
        <v>745219/9964</v>
      </c>
      <c r="N31" t="str">
        <f t="shared" si="4"/>
        <v>Petrské náměstí</v>
      </c>
      <c r="O31">
        <v>45</v>
      </c>
    </row>
    <row r="32" spans="1:15" x14ac:dyDescent="0.25">
      <c r="A32" s="3">
        <v>31</v>
      </c>
      <c r="B32" s="1">
        <v>4751309310</v>
      </c>
      <c r="C32" s="1" t="str">
        <f t="shared" si="5"/>
        <v>žena</v>
      </c>
      <c r="D32" s="2" t="s">
        <v>152</v>
      </c>
      <c r="E32" s="2" t="s">
        <v>151</v>
      </c>
      <c r="F32" s="2" t="s">
        <v>5</v>
      </c>
      <c r="G32" s="2" t="s">
        <v>150</v>
      </c>
      <c r="H32" s="1">
        <v>602481036</v>
      </c>
      <c r="I32" s="7" t="str">
        <f t="shared" si="0"/>
        <v>6</v>
      </c>
      <c r="J32" s="1">
        <v>248473</v>
      </c>
      <c r="K32" s="7" t="str">
        <f t="shared" si="1"/>
        <v>Lichá</v>
      </c>
      <c r="L32">
        <f t="shared" si="2"/>
        <v>47209.87</v>
      </c>
      <c r="M32" t="str">
        <f t="shared" si="3"/>
        <v>475130/9310</v>
      </c>
      <c r="N32" t="str">
        <f t="shared" si="4"/>
        <v>Krátká</v>
      </c>
      <c r="O32">
        <v>9</v>
      </c>
    </row>
    <row r="33" spans="1:15" x14ac:dyDescent="0.25">
      <c r="A33" s="3">
        <v>32</v>
      </c>
      <c r="B33" s="1">
        <v>6053147903</v>
      </c>
      <c r="C33" s="1" t="str">
        <f t="shared" si="5"/>
        <v>žena</v>
      </c>
      <c r="D33" s="2" t="s">
        <v>149</v>
      </c>
      <c r="E33" s="2" t="s">
        <v>148</v>
      </c>
      <c r="F33" s="2" t="s">
        <v>147</v>
      </c>
      <c r="G33" s="2" t="s">
        <v>260</v>
      </c>
      <c r="H33" s="1">
        <v>723874079</v>
      </c>
      <c r="I33" s="7" t="str">
        <f t="shared" si="0"/>
        <v>7</v>
      </c>
      <c r="J33" s="1">
        <v>-117804</v>
      </c>
      <c r="K33" s="7" t="str">
        <f t="shared" si="1"/>
        <v>Sudá</v>
      </c>
      <c r="L33">
        <f t="shared" si="2"/>
        <v>-22382.760000000002</v>
      </c>
      <c r="M33" t="str">
        <f t="shared" si="3"/>
        <v>605314/7903</v>
      </c>
      <c r="N33" t="str">
        <f t="shared" si="4"/>
        <v>Nám. TGM</v>
      </c>
      <c r="O33">
        <v>35</v>
      </c>
    </row>
    <row r="34" spans="1:15" x14ac:dyDescent="0.25">
      <c r="A34" s="3">
        <v>33</v>
      </c>
      <c r="B34" s="1">
        <v>7311293869</v>
      </c>
      <c r="C34" s="1" t="str">
        <f t="shared" si="5"/>
        <v>muž</v>
      </c>
      <c r="D34" s="2" t="s">
        <v>146</v>
      </c>
      <c r="E34" s="2" t="s">
        <v>145</v>
      </c>
      <c r="F34" s="2" t="s">
        <v>144</v>
      </c>
      <c r="G34" s="2" t="s">
        <v>143</v>
      </c>
      <c r="H34" s="1">
        <v>723314663</v>
      </c>
      <c r="I34" s="7" t="str">
        <f t="shared" si="0"/>
        <v>7</v>
      </c>
      <c r="J34" s="1">
        <v>-45048</v>
      </c>
      <c r="K34" s="7" t="str">
        <f t="shared" si="1"/>
        <v>Sudá</v>
      </c>
      <c r="L34">
        <f t="shared" si="2"/>
        <v>-8559.1200000000008</v>
      </c>
      <c r="M34" t="str">
        <f t="shared" si="3"/>
        <v>731129/3869</v>
      </c>
      <c r="N34" t="str">
        <f t="shared" si="4"/>
        <v>Modrá</v>
      </c>
      <c r="O34">
        <v>18</v>
      </c>
    </row>
    <row r="35" spans="1:15" x14ac:dyDescent="0.25">
      <c r="A35" s="3">
        <v>34</v>
      </c>
      <c r="B35" s="1">
        <v>7352014945</v>
      </c>
      <c r="C35" s="1" t="str">
        <f t="shared" si="5"/>
        <v>žena</v>
      </c>
      <c r="D35" s="2" t="s">
        <v>142</v>
      </c>
      <c r="E35" s="2" t="s">
        <v>141</v>
      </c>
      <c r="F35" s="2" t="s">
        <v>140</v>
      </c>
      <c r="G35" s="2" t="s">
        <v>139</v>
      </c>
      <c r="H35" s="1">
        <v>724160991</v>
      </c>
      <c r="I35" s="7" t="str">
        <f t="shared" si="0"/>
        <v>7</v>
      </c>
      <c r="J35" s="1">
        <v>74208</v>
      </c>
      <c r="K35" s="7" t="str">
        <f t="shared" si="1"/>
        <v>Sudá</v>
      </c>
      <c r="L35">
        <f t="shared" si="2"/>
        <v>14099.52</v>
      </c>
      <c r="M35" t="str">
        <f t="shared" si="3"/>
        <v>735201/4945</v>
      </c>
      <c r="N35" t="str">
        <f t="shared" si="4"/>
        <v>Novina</v>
      </c>
      <c r="O35">
        <v>350</v>
      </c>
    </row>
    <row r="36" spans="1:15" x14ac:dyDescent="0.25">
      <c r="A36" s="3">
        <v>35</v>
      </c>
      <c r="B36" s="1">
        <v>5909134869</v>
      </c>
      <c r="C36" s="1" t="str">
        <f t="shared" si="5"/>
        <v>muž</v>
      </c>
      <c r="D36" s="2" t="s">
        <v>138</v>
      </c>
      <c r="E36" s="2" t="s">
        <v>134</v>
      </c>
      <c r="F36" s="2" t="s">
        <v>137</v>
      </c>
      <c r="G36" s="2" t="s">
        <v>136</v>
      </c>
      <c r="H36" s="1">
        <v>608373719</v>
      </c>
      <c r="I36" s="7" t="str">
        <f t="shared" si="0"/>
        <v>6</v>
      </c>
      <c r="J36" s="1">
        <v>249666</v>
      </c>
      <c r="K36" s="7" t="str">
        <f t="shared" si="1"/>
        <v>Sudá</v>
      </c>
      <c r="L36">
        <f t="shared" si="2"/>
        <v>47436.54</v>
      </c>
      <c r="M36" t="str">
        <f t="shared" si="3"/>
        <v>590913/4869</v>
      </c>
      <c r="N36" t="str">
        <f t="shared" si="4"/>
        <v>Svornosti</v>
      </c>
      <c r="O36">
        <v>15</v>
      </c>
    </row>
    <row r="37" spans="1:15" x14ac:dyDescent="0.25">
      <c r="A37" s="3">
        <v>36</v>
      </c>
      <c r="B37" s="1">
        <v>5705276830</v>
      </c>
      <c r="C37" s="1" t="str">
        <f t="shared" si="5"/>
        <v>muž</v>
      </c>
      <c r="D37" s="2" t="s">
        <v>135</v>
      </c>
      <c r="E37" s="2" t="s">
        <v>134</v>
      </c>
      <c r="F37" s="2" t="s">
        <v>133</v>
      </c>
      <c r="G37" s="2" t="s">
        <v>132</v>
      </c>
      <c r="H37" s="1">
        <v>777363354</v>
      </c>
      <c r="I37" s="7" t="str">
        <f t="shared" si="0"/>
        <v>7</v>
      </c>
      <c r="J37" s="1">
        <v>21525</v>
      </c>
      <c r="K37" s="7" t="str">
        <f t="shared" si="1"/>
        <v>Lichá</v>
      </c>
      <c r="L37">
        <f t="shared" si="2"/>
        <v>4089.75</v>
      </c>
      <c r="M37" t="str">
        <f t="shared" si="3"/>
        <v>570527/6830</v>
      </c>
      <c r="N37" t="str">
        <f t="shared" si="4"/>
        <v>Jablonského</v>
      </c>
      <c r="O37">
        <v>53</v>
      </c>
    </row>
    <row r="38" spans="1:15" x14ac:dyDescent="0.25">
      <c r="A38" s="3">
        <v>37</v>
      </c>
      <c r="B38" s="1">
        <v>7811078605</v>
      </c>
      <c r="C38" s="1" t="str">
        <f t="shared" si="5"/>
        <v>muž</v>
      </c>
      <c r="D38" s="2" t="s">
        <v>131</v>
      </c>
      <c r="E38" s="2" t="s">
        <v>126</v>
      </c>
      <c r="F38" s="2" t="s">
        <v>77</v>
      </c>
      <c r="G38" s="2" t="s">
        <v>130</v>
      </c>
      <c r="H38" s="1">
        <v>723236141</v>
      </c>
      <c r="I38" s="7" t="str">
        <f t="shared" si="0"/>
        <v>7</v>
      </c>
      <c r="J38" s="1">
        <v>142297</v>
      </c>
      <c r="K38" s="7" t="str">
        <f t="shared" si="1"/>
        <v>Lichá</v>
      </c>
      <c r="L38">
        <f t="shared" si="2"/>
        <v>27036.43</v>
      </c>
      <c r="M38" t="str">
        <f t="shared" si="3"/>
        <v>781107/8605</v>
      </c>
      <c r="N38" t="str">
        <f t="shared" si="4"/>
        <v>Stanislavova</v>
      </c>
      <c r="O38">
        <v>5</v>
      </c>
    </row>
    <row r="39" spans="1:15" x14ac:dyDescent="0.25">
      <c r="A39" s="3">
        <v>38</v>
      </c>
      <c r="B39" s="1">
        <v>6506146449</v>
      </c>
      <c r="C39" s="1" t="str">
        <f t="shared" si="5"/>
        <v>muž</v>
      </c>
      <c r="D39" s="2" t="s">
        <v>129</v>
      </c>
      <c r="E39" s="2" t="s">
        <v>126</v>
      </c>
      <c r="F39" s="2" t="s">
        <v>57</v>
      </c>
      <c r="G39" s="2" t="s">
        <v>128</v>
      </c>
      <c r="H39" s="1">
        <v>724831212</v>
      </c>
      <c r="I39" s="7" t="str">
        <f t="shared" si="0"/>
        <v>7</v>
      </c>
      <c r="J39" s="1">
        <v>141791</v>
      </c>
      <c r="K39" s="7" t="str">
        <f t="shared" si="1"/>
        <v>Lichá</v>
      </c>
      <c r="L39">
        <f t="shared" si="2"/>
        <v>26940.29</v>
      </c>
      <c r="M39" t="str">
        <f t="shared" si="3"/>
        <v>650614/6449</v>
      </c>
      <c r="N39" t="str">
        <f t="shared" si="4"/>
        <v>Dukelských hrdinů</v>
      </c>
      <c r="O39">
        <v>50</v>
      </c>
    </row>
    <row r="40" spans="1:15" x14ac:dyDescent="0.25">
      <c r="A40" s="3">
        <v>39</v>
      </c>
      <c r="B40" s="1">
        <v>6108215399</v>
      </c>
      <c r="C40" s="1" t="str">
        <f t="shared" si="5"/>
        <v>muž</v>
      </c>
      <c r="D40" s="2" t="s">
        <v>127</v>
      </c>
      <c r="E40" s="2" t="s">
        <v>126</v>
      </c>
      <c r="F40" s="2" t="s">
        <v>125</v>
      </c>
      <c r="G40" s="2" t="s">
        <v>124</v>
      </c>
      <c r="H40" s="1">
        <v>608607843</v>
      </c>
      <c r="I40" s="7" t="str">
        <f t="shared" si="0"/>
        <v>6</v>
      </c>
      <c r="J40" s="1">
        <v>149764</v>
      </c>
      <c r="K40" s="7" t="str">
        <f t="shared" si="1"/>
        <v>Sudá</v>
      </c>
      <c r="L40">
        <f t="shared" si="2"/>
        <v>28455.16</v>
      </c>
      <c r="M40" t="str">
        <f t="shared" si="3"/>
        <v>610821/5399</v>
      </c>
      <c r="N40" t="str">
        <f t="shared" si="4"/>
        <v>Za mlýnem</v>
      </c>
      <c r="O40">
        <v>1</v>
      </c>
    </row>
    <row r="41" spans="1:15" x14ac:dyDescent="0.25">
      <c r="A41" s="3">
        <v>40</v>
      </c>
      <c r="B41" s="1">
        <v>5951317603</v>
      </c>
      <c r="C41" s="1" t="str">
        <f t="shared" si="5"/>
        <v>žena</v>
      </c>
      <c r="D41" s="2" t="s">
        <v>123</v>
      </c>
      <c r="E41" s="2" t="s">
        <v>122</v>
      </c>
      <c r="F41" s="2" t="s">
        <v>17</v>
      </c>
      <c r="G41" s="2" t="s">
        <v>121</v>
      </c>
      <c r="H41" s="1">
        <v>776671724</v>
      </c>
      <c r="I41" s="7" t="str">
        <f t="shared" si="0"/>
        <v>7</v>
      </c>
      <c r="J41" s="1">
        <v>-2983</v>
      </c>
      <c r="K41" s="7" t="str">
        <f t="shared" si="1"/>
        <v>Lichá</v>
      </c>
      <c r="L41">
        <f t="shared" si="2"/>
        <v>-566.77</v>
      </c>
      <c r="M41" t="str">
        <f t="shared" si="3"/>
        <v>595131/7603</v>
      </c>
      <c r="N41" t="str">
        <f t="shared" si="4"/>
        <v>Měkká</v>
      </c>
      <c r="O41">
        <v>15</v>
      </c>
    </row>
    <row r="42" spans="1:15" x14ac:dyDescent="0.25">
      <c r="A42" s="3">
        <v>41</v>
      </c>
      <c r="B42" s="1">
        <v>6957282618</v>
      </c>
      <c r="C42" s="1" t="str">
        <f t="shared" si="5"/>
        <v>žena</v>
      </c>
      <c r="D42" s="2" t="s">
        <v>120</v>
      </c>
      <c r="E42" s="2" t="s">
        <v>119</v>
      </c>
      <c r="F42" s="2" t="s">
        <v>118</v>
      </c>
      <c r="G42" s="2" t="s">
        <v>117</v>
      </c>
      <c r="H42" s="1">
        <v>777220467</v>
      </c>
      <c r="I42" s="7" t="str">
        <f t="shared" si="0"/>
        <v>7</v>
      </c>
      <c r="J42" s="1">
        <v>-100631</v>
      </c>
      <c r="K42" s="7" t="str">
        <f t="shared" si="1"/>
        <v>Lichá</v>
      </c>
      <c r="L42">
        <f t="shared" si="2"/>
        <v>-19119.89</v>
      </c>
      <c r="M42" t="str">
        <f t="shared" si="3"/>
        <v>695728/2618</v>
      </c>
      <c r="N42" t="str">
        <f t="shared" si="4"/>
        <v>Pod Hradem</v>
      </c>
      <c r="O42">
        <v>22</v>
      </c>
    </row>
    <row r="43" spans="1:15" x14ac:dyDescent="0.25">
      <c r="A43" s="3">
        <v>42</v>
      </c>
      <c r="B43" s="1">
        <v>5806309696</v>
      </c>
      <c r="C43" s="1" t="str">
        <f t="shared" si="5"/>
        <v>muž</v>
      </c>
      <c r="D43" s="2" t="s">
        <v>116</v>
      </c>
      <c r="E43" s="2" t="s">
        <v>115</v>
      </c>
      <c r="F43" s="2" t="s">
        <v>60</v>
      </c>
      <c r="G43" s="2" t="s">
        <v>114</v>
      </c>
      <c r="H43" s="1">
        <v>777124826</v>
      </c>
      <c r="I43" s="7" t="str">
        <f t="shared" si="0"/>
        <v>7</v>
      </c>
      <c r="J43" s="1">
        <v>105614</v>
      </c>
      <c r="K43" s="7" t="str">
        <f t="shared" si="1"/>
        <v>Sudá</v>
      </c>
      <c r="L43">
        <f t="shared" si="2"/>
        <v>20066.66</v>
      </c>
      <c r="M43" t="str">
        <f t="shared" si="3"/>
        <v>580630/9696</v>
      </c>
      <c r="N43" t="str">
        <f t="shared" si="4"/>
        <v>Třída TGM</v>
      </c>
      <c r="O43">
        <v>37</v>
      </c>
    </row>
    <row r="44" spans="1:15" x14ac:dyDescent="0.25">
      <c r="A44" s="3">
        <v>43</v>
      </c>
      <c r="B44" s="1">
        <v>8007259425</v>
      </c>
      <c r="C44" s="1" t="str">
        <f t="shared" si="5"/>
        <v>muž</v>
      </c>
      <c r="D44" s="2" t="s">
        <v>113</v>
      </c>
      <c r="E44" s="2" t="s">
        <v>109</v>
      </c>
      <c r="F44" s="2" t="s">
        <v>112</v>
      </c>
      <c r="G44" s="2" t="s">
        <v>111</v>
      </c>
      <c r="H44" s="1">
        <v>776773413</v>
      </c>
      <c r="I44" s="7" t="str">
        <f t="shared" si="0"/>
        <v>7</v>
      </c>
      <c r="J44" s="1">
        <v>224150</v>
      </c>
      <c r="K44" s="7" t="str">
        <f t="shared" si="1"/>
        <v>Sudá</v>
      </c>
      <c r="L44">
        <f t="shared" si="2"/>
        <v>42588.5</v>
      </c>
      <c r="M44" t="str">
        <f t="shared" si="3"/>
        <v>800725/9425</v>
      </c>
      <c r="N44" t="str">
        <f t="shared" si="4"/>
        <v>Karlovo náměstí</v>
      </c>
      <c r="O44">
        <v>69</v>
      </c>
    </row>
    <row r="45" spans="1:15" x14ac:dyDescent="0.25">
      <c r="A45" s="3">
        <v>44</v>
      </c>
      <c r="B45" s="1">
        <v>7505152017</v>
      </c>
      <c r="C45" s="1" t="str">
        <f t="shared" si="5"/>
        <v>muž</v>
      </c>
      <c r="D45" s="2" t="s">
        <v>110</v>
      </c>
      <c r="E45" s="2" t="s">
        <v>109</v>
      </c>
      <c r="F45" s="2" t="s">
        <v>108</v>
      </c>
      <c r="G45" s="2" t="s">
        <v>107</v>
      </c>
      <c r="H45" s="1">
        <v>777726885</v>
      </c>
      <c r="I45" s="7" t="str">
        <f t="shared" si="0"/>
        <v>7</v>
      </c>
      <c r="J45" s="1">
        <v>227483</v>
      </c>
      <c r="K45" s="7" t="str">
        <f t="shared" si="1"/>
        <v>Lichá</v>
      </c>
      <c r="L45">
        <f t="shared" si="2"/>
        <v>43221.770000000004</v>
      </c>
      <c r="M45" t="str">
        <f t="shared" si="3"/>
        <v>750515/2017</v>
      </c>
      <c r="N45" t="str">
        <f t="shared" si="4"/>
        <v>Krásná</v>
      </c>
      <c r="O45">
        <v>13</v>
      </c>
    </row>
    <row r="46" spans="1:15" x14ac:dyDescent="0.25">
      <c r="A46" s="3">
        <v>45</v>
      </c>
      <c r="B46" s="1">
        <v>6512302247</v>
      </c>
      <c r="C46" s="1" t="str">
        <f t="shared" si="5"/>
        <v>muž</v>
      </c>
      <c r="D46" s="2" t="s">
        <v>106</v>
      </c>
      <c r="E46" s="2" t="s">
        <v>105</v>
      </c>
      <c r="F46" s="2" t="s">
        <v>71</v>
      </c>
      <c r="G46" s="2" t="s">
        <v>104</v>
      </c>
      <c r="H46" s="1">
        <v>724152007</v>
      </c>
      <c r="I46" s="7" t="str">
        <f t="shared" si="0"/>
        <v>7</v>
      </c>
      <c r="J46" s="1">
        <v>61471</v>
      </c>
      <c r="K46" s="7" t="str">
        <f t="shared" si="1"/>
        <v>Lichá</v>
      </c>
      <c r="L46">
        <f t="shared" si="2"/>
        <v>11679.49</v>
      </c>
      <c r="M46" t="str">
        <f t="shared" si="3"/>
        <v>651230/2247</v>
      </c>
      <c r="N46" t="str">
        <f t="shared" si="4"/>
        <v>Spálov</v>
      </c>
      <c r="O46">
        <v>8</v>
      </c>
    </row>
    <row r="47" spans="1:15" x14ac:dyDescent="0.25">
      <c r="A47" s="3">
        <v>46</v>
      </c>
      <c r="B47" s="1">
        <v>7562184817</v>
      </c>
      <c r="C47" s="1" t="str">
        <f t="shared" si="5"/>
        <v>žena</v>
      </c>
      <c r="D47" s="2" t="s">
        <v>103</v>
      </c>
      <c r="E47" s="2" t="s">
        <v>102</v>
      </c>
      <c r="F47" s="2" t="s">
        <v>101</v>
      </c>
      <c r="G47" s="2" t="s">
        <v>100</v>
      </c>
      <c r="H47" s="1">
        <v>776711991</v>
      </c>
      <c r="I47" s="7" t="str">
        <f t="shared" si="0"/>
        <v>7</v>
      </c>
      <c r="J47" s="1">
        <v>32326</v>
      </c>
      <c r="K47" s="7" t="str">
        <f t="shared" si="1"/>
        <v>Sudá</v>
      </c>
      <c r="L47">
        <f t="shared" si="2"/>
        <v>6141.9400000000005</v>
      </c>
      <c r="M47" t="str">
        <f t="shared" si="3"/>
        <v>756218/4817</v>
      </c>
      <c r="N47" t="str">
        <f t="shared" si="4"/>
        <v>Masarykova třída</v>
      </c>
      <c r="O47">
        <v>76</v>
      </c>
    </row>
    <row r="48" spans="1:15" x14ac:dyDescent="0.25">
      <c r="A48" s="3">
        <v>47</v>
      </c>
      <c r="B48" s="1">
        <v>6454282736</v>
      </c>
      <c r="C48" s="1" t="str">
        <f t="shared" si="5"/>
        <v>žena</v>
      </c>
      <c r="D48" s="2" t="s">
        <v>99</v>
      </c>
      <c r="E48" s="2" t="s">
        <v>98</v>
      </c>
      <c r="F48" s="2" t="s">
        <v>97</v>
      </c>
      <c r="G48" s="2" t="s">
        <v>96</v>
      </c>
      <c r="H48" s="1">
        <v>601131881</v>
      </c>
      <c r="I48" s="7" t="str">
        <f t="shared" si="0"/>
        <v>6</v>
      </c>
      <c r="J48" s="1">
        <v>113075</v>
      </c>
      <c r="K48" s="7" t="str">
        <f t="shared" si="1"/>
        <v>Lichá</v>
      </c>
      <c r="L48">
        <f t="shared" si="2"/>
        <v>21484.25</v>
      </c>
      <c r="M48" t="str">
        <f t="shared" si="3"/>
        <v>645428/2736</v>
      </c>
      <c r="N48" t="str">
        <f t="shared" si="4"/>
        <v>U hvězdárny</v>
      </c>
      <c r="O48">
        <v>18</v>
      </c>
    </row>
    <row r="49" spans="1:15" x14ac:dyDescent="0.25">
      <c r="A49" s="3">
        <v>48</v>
      </c>
      <c r="B49" s="1">
        <v>8204205790</v>
      </c>
      <c r="C49" s="1" t="str">
        <f t="shared" si="5"/>
        <v>muž</v>
      </c>
      <c r="D49" s="2" t="s">
        <v>95</v>
      </c>
      <c r="E49" s="2" t="s">
        <v>94</v>
      </c>
      <c r="F49" s="2" t="s">
        <v>93</v>
      </c>
      <c r="G49" s="2" t="s">
        <v>92</v>
      </c>
      <c r="H49" s="1">
        <v>724564023</v>
      </c>
      <c r="I49" s="7" t="str">
        <f t="shared" si="0"/>
        <v>7</v>
      </c>
      <c r="J49" s="1">
        <v>-114282</v>
      </c>
      <c r="K49" s="7" t="str">
        <f t="shared" si="1"/>
        <v>Sudá</v>
      </c>
      <c r="L49">
        <f t="shared" si="2"/>
        <v>-21713.58</v>
      </c>
      <c r="M49" t="str">
        <f t="shared" si="3"/>
        <v>820420/5790</v>
      </c>
      <c r="N49" t="str">
        <f t="shared" si="4"/>
        <v>Myslíkova</v>
      </c>
      <c r="O49">
        <v>66</v>
      </c>
    </row>
    <row r="50" spans="1:15" x14ac:dyDescent="0.25">
      <c r="A50" s="3">
        <v>49</v>
      </c>
      <c r="B50" s="1">
        <v>6006191455</v>
      </c>
      <c r="C50" s="1" t="str">
        <f t="shared" si="5"/>
        <v>muž</v>
      </c>
      <c r="D50" s="2" t="s">
        <v>91</v>
      </c>
      <c r="E50" s="2" t="s">
        <v>90</v>
      </c>
      <c r="F50" s="2" t="s">
        <v>35</v>
      </c>
      <c r="G50" s="2" t="s">
        <v>89</v>
      </c>
      <c r="H50" s="1">
        <v>724872696</v>
      </c>
      <c r="I50" s="7" t="str">
        <f t="shared" si="0"/>
        <v>7</v>
      </c>
      <c r="J50" s="1">
        <v>161600</v>
      </c>
      <c r="K50" s="7" t="str">
        <f t="shared" si="1"/>
        <v>Sudá</v>
      </c>
      <c r="L50">
        <f t="shared" si="2"/>
        <v>30704</v>
      </c>
      <c r="M50" t="str">
        <f t="shared" si="3"/>
        <v>600619/1455</v>
      </c>
      <c r="N50" t="str">
        <f t="shared" si="4"/>
        <v>Svobodova</v>
      </c>
      <c r="O50">
        <v>41</v>
      </c>
    </row>
    <row r="51" spans="1:15" x14ac:dyDescent="0.25">
      <c r="A51" s="3">
        <v>50</v>
      </c>
      <c r="B51" s="1">
        <v>8002199370</v>
      </c>
      <c r="C51" s="1" t="str">
        <f t="shared" si="5"/>
        <v>muž</v>
      </c>
      <c r="D51" s="2" t="s">
        <v>88</v>
      </c>
      <c r="E51" s="2" t="s">
        <v>87</v>
      </c>
      <c r="F51" s="2" t="s">
        <v>86</v>
      </c>
      <c r="G51" s="2" t="s">
        <v>85</v>
      </c>
      <c r="H51" s="1">
        <v>602352132</v>
      </c>
      <c r="I51" s="7" t="str">
        <f t="shared" si="0"/>
        <v>6</v>
      </c>
      <c r="J51" s="1">
        <v>9772</v>
      </c>
      <c r="K51" s="7" t="str">
        <f t="shared" si="1"/>
        <v>Sudá</v>
      </c>
      <c r="L51">
        <f t="shared" si="2"/>
        <v>1856.68</v>
      </c>
      <c r="M51" t="str">
        <f t="shared" si="3"/>
        <v>800219/9370</v>
      </c>
      <c r="N51" t="str">
        <f t="shared" si="4"/>
        <v>Bučina</v>
      </c>
      <c r="O51">
        <v>13</v>
      </c>
    </row>
    <row r="52" spans="1:15" x14ac:dyDescent="0.25">
      <c r="A52" s="3">
        <v>51</v>
      </c>
      <c r="B52" s="1">
        <v>7909293392</v>
      </c>
      <c r="C52" s="1" t="str">
        <f t="shared" si="5"/>
        <v>muž</v>
      </c>
      <c r="D52" s="2" t="s">
        <v>84</v>
      </c>
      <c r="E52" s="2" t="s">
        <v>83</v>
      </c>
      <c r="F52" s="2" t="s">
        <v>1</v>
      </c>
      <c r="G52" s="2" t="s">
        <v>82</v>
      </c>
      <c r="H52" s="1">
        <v>602510203</v>
      </c>
      <c r="I52" s="7" t="str">
        <f t="shared" si="0"/>
        <v>6</v>
      </c>
      <c r="J52" s="1">
        <v>-123537</v>
      </c>
      <c r="K52" s="7" t="str">
        <f t="shared" si="1"/>
        <v>Lichá</v>
      </c>
      <c r="L52">
        <f t="shared" si="2"/>
        <v>-23472.03</v>
      </c>
      <c r="M52" t="str">
        <f t="shared" si="3"/>
        <v>790929/3392</v>
      </c>
      <c r="N52" t="str">
        <f t="shared" si="4"/>
        <v>Štefánikova</v>
      </c>
      <c r="O52">
        <v>15</v>
      </c>
    </row>
    <row r="53" spans="1:15" x14ac:dyDescent="0.25">
      <c r="A53" s="3">
        <v>52</v>
      </c>
      <c r="B53" s="1">
        <v>6810097547</v>
      </c>
      <c r="C53" s="1" t="str">
        <f t="shared" si="5"/>
        <v>muž</v>
      </c>
      <c r="D53" s="2" t="s">
        <v>81</v>
      </c>
      <c r="E53" s="2" t="s">
        <v>80</v>
      </c>
      <c r="F53" s="2" t="s">
        <v>253</v>
      </c>
      <c r="G53" s="2" t="s">
        <v>79</v>
      </c>
      <c r="H53" s="1">
        <v>601176965</v>
      </c>
      <c r="I53" s="7" t="str">
        <f t="shared" si="0"/>
        <v>6</v>
      </c>
      <c r="J53" s="1">
        <v>-61869</v>
      </c>
      <c r="K53" s="7" t="str">
        <f t="shared" si="1"/>
        <v>Lichá</v>
      </c>
      <c r="L53">
        <f t="shared" si="2"/>
        <v>-11755.11</v>
      </c>
      <c r="M53" t="str">
        <f t="shared" si="3"/>
        <v>681009/7547</v>
      </c>
      <c r="N53" t="str">
        <f t="shared" si="4"/>
        <v>Ostravská</v>
      </c>
      <c r="O53">
        <v>5</v>
      </c>
    </row>
    <row r="54" spans="1:15" x14ac:dyDescent="0.25">
      <c r="A54" s="3">
        <v>53</v>
      </c>
      <c r="B54" s="1">
        <v>7110106784</v>
      </c>
      <c r="C54" s="1" t="str">
        <f t="shared" si="5"/>
        <v>muž</v>
      </c>
      <c r="D54" s="2" t="s">
        <v>78</v>
      </c>
      <c r="E54" s="2" t="s">
        <v>72</v>
      </c>
      <c r="F54" s="2" t="s">
        <v>77</v>
      </c>
      <c r="G54" s="2" t="s">
        <v>76</v>
      </c>
      <c r="H54" s="1">
        <v>776718467</v>
      </c>
      <c r="I54" s="7" t="str">
        <f t="shared" si="0"/>
        <v>7</v>
      </c>
      <c r="J54" s="1">
        <v>-19574</v>
      </c>
      <c r="K54" s="7" t="str">
        <f t="shared" si="1"/>
        <v>Sudá</v>
      </c>
      <c r="L54">
        <f t="shared" si="2"/>
        <v>-3719.06</v>
      </c>
      <c r="M54" t="str">
        <f t="shared" si="3"/>
        <v>711010/6784</v>
      </c>
      <c r="N54" t="str">
        <f t="shared" si="4"/>
        <v>Orlická</v>
      </c>
      <c r="O54">
        <v>9</v>
      </c>
    </row>
    <row r="55" spans="1:15" x14ac:dyDescent="0.25">
      <c r="A55" s="3">
        <v>54</v>
      </c>
      <c r="B55" s="1">
        <v>7008218118</v>
      </c>
      <c r="C55" s="1" t="str">
        <f t="shared" si="5"/>
        <v>muž</v>
      </c>
      <c r="D55" s="2" t="s">
        <v>75</v>
      </c>
      <c r="E55" s="2" t="s">
        <v>72</v>
      </c>
      <c r="F55" s="2" t="s">
        <v>28</v>
      </c>
      <c r="G55" s="2" t="s">
        <v>74</v>
      </c>
      <c r="H55" s="1">
        <v>777635641</v>
      </c>
      <c r="I55" s="7" t="str">
        <f t="shared" si="0"/>
        <v>7</v>
      </c>
      <c r="J55" s="1">
        <v>215113</v>
      </c>
      <c r="K55" s="7" t="str">
        <f t="shared" si="1"/>
        <v>Lichá</v>
      </c>
      <c r="L55">
        <f t="shared" si="2"/>
        <v>40871.47</v>
      </c>
      <c r="M55" t="str">
        <f t="shared" si="3"/>
        <v>700821/8118</v>
      </c>
      <c r="N55" t="str">
        <f t="shared" si="4"/>
        <v>Otakarova</v>
      </c>
      <c r="O55">
        <v>1</v>
      </c>
    </row>
    <row r="56" spans="1:15" x14ac:dyDescent="0.25">
      <c r="A56" s="3">
        <v>55</v>
      </c>
      <c r="B56" s="1">
        <v>6907282712</v>
      </c>
      <c r="C56" s="1" t="str">
        <f t="shared" si="5"/>
        <v>muž</v>
      </c>
      <c r="D56" s="2" t="s">
        <v>73</v>
      </c>
      <c r="E56" s="2" t="s">
        <v>72</v>
      </c>
      <c r="F56" s="2" t="s">
        <v>71</v>
      </c>
      <c r="G56" s="2" t="s">
        <v>70</v>
      </c>
      <c r="H56" s="1">
        <v>602839793</v>
      </c>
      <c r="I56" s="7" t="str">
        <f t="shared" si="0"/>
        <v>6</v>
      </c>
      <c r="J56" s="1">
        <v>143673</v>
      </c>
      <c r="K56" s="7" t="str">
        <f t="shared" si="1"/>
        <v>Lichá</v>
      </c>
      <c r="L56">
        <f t="shared" si="2"/>
        <v>27297.87</v>
      </c>
      <c r="M56" t="str">
        <f t="shared" si="3"/>
        <v>690728/2712</v>
      </c>
      <c r="N56" t="str">
        <f t="shared" si="4"/>
        <v>Bludov</v>
      </c>
      <c r="O56">
        <v>24</v>
      </c>
    </row>
    <row r="57" spans="1:15" x14ac:dyDescent="0.25">
      <c r="A57" s="3">
        <v>56</v>
      </c>
      <c r="B57" s="1">
        <v>6959101017</v>
      </c>
      <c r="C57" s="1" t="str">
        <f t="shared" si="5"/>
        <v>žena</v>
      </c>
      <c r="D57" s="2" t="s">
        <v>69</v>
      </c>
      <c r="E57" s="2" t="s">
        <v>68</v>
      </c>
      <c r="F57" s="2" t="s">
        <v>67</v>
      </c>
      <c r="G57" s="2" t="s">
        <v>66</v>
      </c>
      <c r="H57" s="1">
        <v>601327233</v>
      </c>
      <c r="I57" s="7" t="str">
        <f t="shared" si="0"/>
        <v>6</v>
      </c>
      <c r="J57" s="1">
        <v>85193</v>
      </c>
      <c r="K57" s="7" t="str">
        <f t="shared" si="1"/>
        <v>Lichá</v>
      </c>
      <c r="L57">
        <f t="shared" si="2"/>
        <v>16186.67</v>
      </c>
      <c r="M57" t="str">
        <f t="shared" si="3"/>
        <v>695910/1017</v>
      </c>
      <c r="N57" t="str">
        <f t="shared" si="4"/>
        <v>Španělská</v>
      </c>
      <c r="O57">
        <v>15</v>
      </c>
    </row>
    <row r="58" spans="1:15" x14ac:dyDescent="0.25">
      <c r="A58" s="3">
        <v>57</v>
      </c>
      <c r="B58" s="1">
        <v>7261172666</v>
      </c>
      <c r="C58" s="1" t="str">
        <f t="shared" si="5"/>
        <v>žena</v>
      </c>
      <c r="D58" s="2" t="s">
        <v>65</v>
      </c>
      <c r="E58" s="2" t="s">
        <v>64</v>
      </c>
      <c r="F58" s="2" t="s">
        <v>63</v>
      </c>
      <c r="G58" s="2" t="s">
        <v>62</v>
      </c>
      <c r="H58" s="1">
        <v>602751822</v>
      </c>
      <c r="I58" s="7" t="str">
        <f t="shared" si="0"/>
        <v>6</v>
      </c>
      <c r="J58" s="1">
        <v>15422</v>
      </c>
      <c r="K58" s="7" t="str">
        <f t="shared" si="1"/>
        <v>Sudá</v>
      </c>
      <c r="L58">
        <f t="shared" si="2"/>
        <v>2930.18</v>
      </c>
      <c r="M58" t="str">
        <f t="shared" si="3"/>
        <v>726117/2666</v>
      </c>
      <c r="N58" t="str">
        <f t="shared" si="4"/>
        <v>Zámecká</v>
      </c>
      <c r="O58">
        <v>15</v>
      </c>
    </row>
    <row r="59" spans="1:15" x14ac:dyDescent="0.25">
      <c r="A59" s="3">
        <v>58</v>
      </c>
      <c r="B59" s="1">
        <v>7201197476</v>
      </c>
      <c r="C59" s="1" t="str">
        <f t="shared" si="5"/>
        <v>muž</v>
      </c>
      <c r="D59" s="2" t="s">
        <v>61</v>
      </c>
      <c r="E59" s="2" t="s">
        <v>54</v>
      </c>
      <c r="F59" s="2" t="s">
        <v>60</v>
      </c>
      <c r="G59" s="2" t="s">
        <v>59</v>
      </c>
      <c r="H59" s="1">
        <v>724113169</v>
      </c>
      <c r="I59" s="7" t="str">
        <f t="shared" si="0"/>
        <v>7</v>
      </c>
      <c r="J59" s="1">
        <v>13550</v>
      </c>
      <c r="K59" s="7" t="str">
        <f t="shared" si="1"/>
        <v>Sudá</v>
      </c>
      <c r="L59">
        <f t="shared" si="2"/>
        <v>2574.5</v>
      </c>
      <c r="M59" t="str">
        <f t="shared" si="3"/>
        <v>720119/7476</v>
      </c>
      <c r="N59" t="str">
        <f t="shared" si="4"/>
        <v>Kozí</v>
      </c>
      <c r="O59">
        <v>36</v>
      </c>
    </row>
    <row r="60" spans="1:15" x14ac:dyDescent="0.25">
      <c r="A60" s="3">
        <v>59</v>
      </c>
      <c r="B60" s="1">
        <v>6312122344</v>
      </c>
      <c r="C60" s="1" t="str">
        <f t="shared" si="5"/>
        <v>muž</v>
      </c>
      <c r="D60" s="2" t="s">
        <v>58</v>
      </c>
      <c r="E60" s="2" t="s">
        <v>54</v>
      </c>
      <c r="F60" s="2" t="s">
        <v>57</v>
      </c>
      <c r="G60" s="2" t="s">
        <v>56</v>
      </c>
      <c r="H60" s="1">
        <v>601609292</v>
      </c>
      <c r="I60" s="7" t="str">
        <f t="shared" si="0"/>
        <v>6</v>
      </c>
      <c r="J60" s="1">
        <v>-68462</v>
      </c>
      <c r="K60" s="7" t="str">
        <f t="shared" si="1"/>
        <v>Sudá</v>
      </c>
      <c r="L60">
        <f t="shared" si="2"/>
        <v>-13007.78</v>
      </c>
      <c r="M60" t="str">
        <f t="shared" si="3"/>
        <v>631212/2344</v>
      </c>
      <c r="N60" t="str">
        <f t="shared" si="4"/>
        <v>Dlouhá</v>
      </c>
      <c r="O60">
        <v>8</v>
      </c>
    </row>
    <row r="61" spans="1:15" x14ac:dyDescent="0.25">
      <c r="A61" s="3">
        <v>60</v>
      </c>
      <c r="B61" s="1">
        <v>7208033338</v>
      </c>
      <c r="C61" s="1" t="str">
        <f t="shared" si="5"/>
        <v>muž</v>
      </c>
      <c r="D61" s="2" t="s">
        <v>55</v>
      </c>
      <c r="E61" s="2" t="s">
        <v>54</v>
      </c>
      <c r="F61" s="2" t="s">
        <v>254</v>
      </c>
      <c r="G61" s="2" t="s">
        <v>53</v>
      </c>
      <c r="H61" s="1">
        <v>737626701</v>
      </c>
      <c r="I61" s="7" t="str">
        <f t="shared" si="0"/>
        <v>7</v>
      </c>
      <c r="J61" s="1">
        <v>250867</v>
      </c>
      <c r="K61" s="7" t="str">
        <f t="shared" si="1"/>
        <v>Lichá</v>
      </c>
      <c r="L61">
        <f t="shared" si="2"/>
        <v>47664.73</v>
      </c>
      <c r="M61" t="str">
        <f t="shared" si="3"/>
        <v>720803/3338</v>
      </c>
      <c r="N61" t="str">
        <f t="shared" si="4"/>
        <v>Křižanská</v>
      </c>
      <c r="O61">
        <v>4</v>
      </c>
    </row>
    <row r="62" spans="1:15" x14ac:dyDescent="0.25">
      <c r="A62" s="3">
        <v>61</v>
      </c>
      <c r="B62" s="1">
        <v>5558151269</v>
      </c>
      <c r="C62" s="1" t="str">
        <f t="shared" si="5"/>
        <v>žena</v>
      </c>
      <c r="D62" s="2" t="s">
        <v>19</v>
      </c>
      <c r="E62" s="2" t="s">
        <v>50</v>
      </c>
      <c r="F62" s="2" t="s">
        <v>5</v>
      </c>
      <c r="G62" s="2" t="s">
        <v>52</v>
      </c>
      <c r="H62" s="1">
        <v>604288551</v>
      </c>
      <c r="I62" s="7" t="str">
        <f t="shared" si="0"/>
        <v>6</v>
      </c>
      <c r="J62" s="1">
        <v>-11953</v>
      </c>
      <c r="K62" s="7" t="str">
        <f t="shared" si="1"/>
        <v>Lichá</v>
      </c>
      <c r="L62">
        <f t="shared" si="2"/>
        <v>-2271.0700000000002</v>
      </c>
      <c r="M62" t="str">
        <f t="shared" si="3"/>
        <v>555815/1269</v>
      </c>
      <c r="N62" t="str">
        <f t="shared" si="4"/>
        <v>Tučkova</v>
      </c>
      <c r="O62">
        <v>16</v>
      </c>
    </row>
    <row r="63" spans="1:15" x14ac:dyDescent="0.25">
      <c r="A63" s="3">
        <v>62</v>
      </c>
      <c r="B63" s="1">
        <v>6062176538</v>
      </c>
      <c r="C63" s="1" t="str">
        <f t="shared" si="5"/>
        <v>žena</v>
      </c>
      <c r="D63" s="2" t="s">
        <v>51</v>
      </c>
      <c r="E63" s="2" t="s">
        <v>50</v>
      </c>
      <c r="F63" s="2" t="s">
        <v>49</v>
      </c>
      <c r="G63" s="2" t="s">
        <v>48</v>
      </c>
      <c r="H63" s="1">
        <v>604592665</v>
      </c>
      <c r="I63" s="7" t="str">
        <f t="shared" si="0"/>
        <v>6</v>
      </c>
      <c r="J63" s="1">
        <v>162424</v>
      </c>
      <c r="K63" s="7" t="str">
        <f t="shared" si="1"/>
        <v>Sudá</v>
      </c>
      <c r="L63">
        <f t="shared" si="2"/>
        <v>30860.560000000001</v>
      </c>
      <c r="M63" t="str">
        <f t="shared" si="3"/>
        <v>606217/6538</v>
      </c>
      <c r="N63" t="str">
        <f t="shared" si="4"/>
        <v>Pražská</v>
      </c>
      <c r="O63">
        <v>12</v>
      </c>
    </row>
    <row r="64" spans="1:15" x14ac:dyDescent="0.25">
      <c r="A64" s="3">
        <v>63</v>
      </c>
      <c r="B64" s="1">
        <v>8060031848</v>
      </c>
      <c r="C64" s="1" t="str">
        <f t="shared" si="5"/>
        <v>žena</v>
      </c>
      <c r="D64" s="2" t="s">
        <v>47</v>
      </c>
      <c r="E64" s="2" t="s">
        <v>46</v>
      </c>
      <c r="F64" s="2" t="s">
        <v>253</v>
      </c>
      <c r="G64" s="2" t="s">
        <v>45</v>
      </c>
      <c r="H64" s="1">
        <v>777662579</v>
      </c>
      <c r="I64" s="7" t="str">
        <f t="shared" si="0"/>
        <v>7</v>
      </c>
      <c r="J64" s="1">
        <v>9566</v>
      </c>
      <c r="K64" s="7" t="str">
        <f t="shared" si="1"/>
        <v>Sudá</v>
      </c>
      <c r="L64">
        <f t="shared" si="2"/>
        <v>1817.54</v>
      </c>
      <c r="M64" t="str">
        <f t="shared" si="3"/>
        <v>806003/1848</v>
      </c>
      <c r="N64" t="str">
        <f t="shared" si="4"/>
        <v>U Hráze</v>
      </c>
      <c r="O64">
        <v>15</v>
      </c>
    </row>
    <row r="65" spans="1:15" x14ac:dyDescent="0.25">
      <c r="A65" s="3">
        <v>64</v>
      </c>
      <c r="B65" s="1">
        <v>7812152678</v>
      </c>
      <c r="C65" s="1" t="str">
        <f t="shared" si="5"/>
        <v>muž</v>
      </c>
      <c r="D65" s="2" t="s">
        <v>44</v>
      </c>
      <c r="E65" s="2" t="s">
        <v>43</v>
      </c>
      <c r="F65" s="2" t="s">
        <v>42</v>
      </c>
      <c r="G65" s="2" t="s">
        <v>41</v>
      </c>
      <c r="H65" s="1">
        <v>724551782</v>
      </c>
      <c r="I65" s="7" t="str">
        <f t="shared" si="0"/>
        <v>7</v>
      </c>
      <c r="J65" s="1">
        <v>124410</v>
      </c>
      <c r="K65" s="7" t="str">
        <f t="shared" si="1"/>
        <v>Sudá</v>
      </c>
      <c r="L65">
        <f t="shared" si="2"/>
        <v>23637.9</v>
      </c>
      <c r="M65" t="str">
        <f t="shared" si="3"/>
        <v>781215/2678</v>
      </c>
      <c r="N65" t="str">
        <f t="shared" si="4"/>
        <v>Slovenská</v>
      </c>
      <c r="O65">
        <v>34</v>
      </c>
    </row>
    <row r="66" spans="1:15" x14ac:dyDescent="0.25">
      <c r="A66" s="3">
        <v>65</v>
      </c>
      <c r="B66" s="1">
        <v>5505032170</v>
      </c>
      <c r="C66" s="1" t="str">
        <f t="shared" si="5"/>
        <v>muž</v>
      </c>
      <c r="D66" s="2" t="s">
        <v>40</v>
      </c>
      <c r="E66" s="2" t="s">
        <v>39</v>
      </c>
      <c r="F66" s="2" t="s">
        <v>125</v>
      </c>
      <c r="G66" s="2" t="s">
        <v>38</v>
      </c>
      <c r="H66" s="1">
        <v>602180764</v>
      </c>
      <c r="I66" s="7" t="str">
        <f t="shared" si="0"/>
        <v>6</v>
      </c>
      <c r="J66" s="1">
        <v>131371</v>
      </c>
      <c r="K66" s="7" t="str">
        <f t="shared" si="1"/>
        <v>Lichá</v>
      </c>
      <c r="L66">
        <f t="shared" si="2"/>
        <v>24960.49</v>
      </c>
      <c r="M66" t="str">
        <f t="shared" si="3"/>
        <v>550503/2170</v>
      </c>
      <c r="N66" t="str">
        <f t="shared" si="4"/>
        <v>Otčenáškova</v>
      </c>
      <c r="O66">
        <v>21</v>
      </c>
    </row>
    <row r="67" spans="1:15" x14ac:dyDescent="0.25">
      <c r="A67" s="3">
        <v>66</v>
      </c>
      <c r="B67" s="1">
        <v>5956292419</v>
      </c>
      <c r="C67" s="1" t="str">
        <f t="shared" ref="C67:C76" si="6">IF(RIGHT(D67,1)="á","žena","muž")</f>
        <v>žena</v>
      </c>
      <c r="D67" s="2" t="s">
        <v>37</v>
      </c>
      <c r="E67" s="2" t="s">
        <v>36</v>
      </c>
      <c r="F67" s="2" t="s">
        <v>35</v>
      </c>
      <c r="G67" s="2" t="s">
        <v>34</v>
      </c>
      <c r="H67" s="1">
        <v>737634851</v>
      </c>
      <c r="I67" s="7" t="str">
        <f t="shared" ref="I67:I76" si="7">LEFT(H67,1)</f>
        <v>7</v>
      </c>
      <c r="J67" s="1">
        <v>79117</v>
      </c>
      <c r="K67" s="7" t="str">
        <f t="shared" ref="K67:K76" si="8">IF(ISODD(RIGHT(J67,1)),"Lichá","Sudá")</f>
        <v>Lichá</v>
      </c>
      <c r="L67">
        <f t="shared" ref="L67:L76" si="9">J67*0.19</f>
        <v>15032.23</v>
      </c>
      <c r="M67" t="str">
        <f t="shared" ref="M67:M76" si="10">LEFT(B67,6) &amp;"/" &amp; RIGHT(B67,4)</f>
        <v>595629/2419</v>
      </c>
      <c r="N67" t="str">
        <f t="shared" ref="N67:N76" si="11">LEFT(G67,LEN(G67)-LEN(O67)-1)</f>
        <v>Ostravská</v>
      </c>
      <c r="O67">
        <v>9</v>
      </c>
    </row>
    <row r="68" spans="1:15" x14ac:dyDescent="0.25">
      <c r="A68" s="3">
        <v>67</v>
      </c>
      <c r="B68" s="1">
        <v>6205044659</v>
      </c>
      <c r="C68" s="1" t="str">
        <f t="shared" si="6"/>
        <v>muž</v>
      </c>
      <c r="D68" s="2" t="s">
        <v>33</v>
      </c>
      <c r="E68" s="2" t="s">
        <v>29</v>
      </c>
      <c r="F68" s="2" t="s">
        <v>32</v>
      </c>
      <c r="G68" s="2" t="s">
        <v>31</v>
      </c>
      <c r="H68" s="1">
        <v>724166834</v>
      </c>
      <c r="I68" s="7" t="str">
        <f t="shared" si="7"/>
        <v>7</v>
      </c>
      <c r="J68" s="1">
        <v>48367</v>
      </c>
      <c r="K68" s="7" t="str">
        <f t="shared" si="8"/>
        <v>Lichá</v>
      </c>
      <c r="L68">
        <f t="shared" si="9"/>
        <v>9189.73</v>
      </c>
      <c r="M68" t="str">
        <f t="shared" si="10"/>
        <v>620504/4659</v>
      </c>
      <c r="N68" t="str">
        <f t="shared" si="11"/>
        <v>Zelená</v>
      </c>
      <c r="O68">
        <v>3</v>
      </c>
    </row>
    <row r="69" spans="1:15" x14ac:dyDescent="0.25">
      <c r="A69" s="3">
        <v>68</v>
      </c>
      <c r="B69" s="1">
        <v>7310238969</v>
      </c>
      <c r="C69" s="1" t="str">
        <f t="shared" si="6"/>
        <v>muž</v>
      </c>
      <c r="D69" s="2" t="s">
        <v>30</v>
      </c>
      <c r="E69" s="2" t="s">
        <v>29</v>
      </c>
      <c r="F69" s="2" t="s">
        <v>28</v>
      </c>
      <c r="G69" s="2" t="s">
        <v>27</v>
      </c>
      <c r="H69" s="1">
        <v>724259393</v>
      </c>
      <c r="I69" s="7" t="str">
        <f t="shared" si="7"/>
        <v>7</v>
      </c>
      <c r="J69" s="1">
        <v>187399</v>
      </c>
      <c r="K69" s="7" t="str">
        <f t="shared" si="8"/>
        <v>Lichá</v>
      </c>
      <c r="L69">
        <f t="shared" si="9"/>
        <v>35605.81</v>
      </c>
      <c r="M69" t="str">
        <f t="shared" si="10"/>
        <v>731023/8969</v>
      </c>
      <c r="N69" t="str">
        <f t="shared" si="11"/>
        <v>Křivá</v>
      </c>
      <c r="O69">
        <v>5</v>
      </c>
    </row>
    <row r="70" spans="1:15" x14ac:dyDescent="0.25">
      <c r="A70" s="3">
        <v>69</v>
      </c>
      <c r="B70" s="1">
        <v>8910233365</v>
      </c>
      <c r="C70" s="1" t="str">
        <f t="shared" si="6"/>
        <v>muž</v>
      </c>
      <c r="D70" s="2" t="s">
        <v>26</v>
      </c>
      <c r="E70" s="2" t="s">
        <v>25</v>
      </c>
      <c r="F70" s="2" t="s">
        <v>24</v>
      </c>
      <c r="G70" s="2" t="s">
        <v>23</v>
      </c>
      <c r="H70" s="1">
        <v>724734161</v>
      </c>
      <c r="I70" s="7" t="str">
        <f t="shared" si="7"/>
        <v>7</v>
      </c>
      <c r="J70" s="1">
        <v>231796</v>
      </c>
      <c r="K70" s="7" t="str">
        <f t="shared" si="8"/>
        <v>Sudá</v>
      </c>
      <c r="L70">
        <f t="shared" si="9"/>
        <v>44041.24</v>
      </c>
      <c r="M70" t="str">
        <f t="shared" si="10"/>
        <v>891023/3365</v>
      </c>
      <c r="N70" t="str">
        <f t="shared" si="11"/>
        <v>Modrá</v>
      </c>
      <c r="O70">
        <v>2</v>
      </c>
    </row>
    <row r="71" spans="1:15" x14ac:dyDescent="0.25">
      <c r="A71" s="3">
        <v>70</v>
      </c>
      <c r="B71" s="1">
        <v>6957216937</v>
      </c>
      <c r="C71" s="1" t="str">
        <f t="shared" si="6"/>
        <v>žena</v>
      </c>
      <c r="D71" s="2" t="s">
        <v>22</v>
      </c>
      <c r="E71" s="2" t="s">
        <v>21</v>
      </c>
      <c r="F71" s="2" t="s">
        <v>32</v>
      </c>
      <c r="G71" s="2" t="s">
        <v>20</v>
      </c>
      <c r="H71" s="1">
        <v>724411929</v>
      </c>
      <c r="I71" s="7" t="str">
        <f t="shared" si="7"/>
        <v>7</v>
      </c>
      <c r="J71" s="1">
        <v>203426</v>
      </c>
      <c r="K71" s="7" t="str">
        <f t="shared" si="8"/>
        <v>Sudá</v>
      </c>
      <c r="L71">
        <f t="shared" si="9"/>
        <v>38650.94</v>
      </c>
      <c r="M71" t="str">
        <f t="shared" si="10"/>
        <v>695721/6937</v>
      </c>
      <c r="N71" t="str">
        <f t="shared" si="11"/>
        <v>U Žebračky</v>
      </c>
      <c r="O71">
        <v>10</v>
      </c>
    </row>
    <row r="72" spans="1:15" x14ac:dyDescent="0.25">
      <c r="A72" s="3">
        <v>71</v>
      </c>
      <c r="B72" s="1">
        <v>7061015346</v>
      </c>
      <c r="C72" s="1" t="str">
        <f t="shared" si="6"/>
        <v>žena</v>
      </c>
      <c r="D72" s="2" t="s">
        <v>19</v>
      </c>
      <c r="E72" s="2" t="s">
        <v>18</v>
      </c>
      <c r="F72" s="2" t="s">
        <v>17</v>
      </c>
      <c r="G72" s="2" t="s">
        <v>16</v>
      </c>
      <c r="H72" s="1">
        <v>604560745</v>
      </c>
      <c r="I72" s="7" t="str">
        <f t="shared" si="7"/>
        <v>6</v>
      </c>
      <c r="J72" s="1">
        <v>-91638</v>
      </c>
      <c r="K72" s="7" t="str">
        <f t="shared" si="8"/>
        <v>Sudá</v>
      </c>
      <c r="L72">
        <f t="shared" si="9"/>
        <v>-17411.22</v>
      </c>
      <c r="M72" t="str">
        <f t="shared" si="10"/>
        <v>706101/5346</v>
      </c>
      <c r="N72" t="str">
        <f t="shared" si="11"/>
        <v>Trávník</v>
      </c>
      <c r="O72">
        <v>33</v>
      </c>
    </row>
    <row r="73" spans="1:15" x14ac:dyDescent="0.25">
      <c r="A73" s="3">
        <v>72</v>
      </c>
      <c r="B73" s="1">
        <v>6054136957</v>
      </c>
      <c r="C73" s="1" t="str">
        <f t="shared" si="6"/>
        <v>žena</v>
      </c>
      <c r="D73" s="2" t="s">
        <v>15</v>
      </c>
      <c r="E73" s="2" t="s">
        <v>14</v>
      </c>
      <c r="F73" s="2" t="s">
        <v>13</v>
      </c>
      <c r="G73" s="2" t="s">
        <v>12</v>
      </c>
      <c r="H73" s="1">
        <v>608503166</v>
      </c>
      <c r="I73" s="7" t="str">
        <f t="shared" si="7"/>
        <v>6</v>
      </c>
      <c r="J73" s="1">
        <v>131231</v>
      </c>
      <c r="K73" s="7" t="str">
        <f t="shared" si="8"/>
        <v>Lichá</v>
      </c>
      <c r="L73">
        <f t="shared" si="9"/>
        <v>24933.89</v>
      </c>
      <c r="M73" t="str">
        <f t="shared" si="10"/>
        <v>605413/6957</v>
      </c>
      <c r="N73" t="str">
        <f t="shared" si="11"/>
        <v>U parku</v>
      </c>
      <c r="O73">
        <v>6</v>
      </c>
    </row>
    <row r="74" spans="1:15" x14ac:dyDescent="0.25">
      <c r="A74" s="3">
        <v>73</v>
      </c>
      <c r="B74" s="1">
        <v>7758156923</v>
      </c>
      <c r="C74" s="1" t="str">
        <f t="shared" si="6"/>
        <v>žena</v>
      </c>
      <c r="D74" s="2" t="s">
        <v>11</v>
      </c>
      <c r="E74" s="2" t="s">
        <v>10</v>
      </c>
      <c r="F74" s="2" t="s">
        <v>9</v>
      </c>
      <c r="G74" s="2" t="s">
        <v>8</v>
      </c>
      <c r="H74" s="1">
        <v>604827182</v>
      </c>
      <c r="I74" s="7" t="str">
        <f t="shared" si="7"/>
        <v>6</v>
      </c>
      <c r="J74" s="1">
        <v>85935</v>
      </c>
      <c r="K74" s="7" t="str">
        <f t="shared" si="8"/>
        <v>Lichá</v>
      </c>
      <c r="L74">
        <f t="shared" si="9"/>
        <v>16327.65</v>
      </c>
      <c r="M74" t="str">
        <f t="shared" si="10"/>
        <v>775815/6923</v>
      </c>
      <c r="N74" t="str">
        <f t="shared" si="11"/>
        <v>Pařížská</v>
      </c>
      <c r="O74">
        <v>35</v>
      </c>
    </row>
    <row r="75" spans="1:15" x14ac:dyDescent="0.25">
      <c r="A75" s="3">
        <v>74</v>
      </c>
      <c r="B75" s="1">
        <v>8459254496</v>
      </c>
      <c r="C75" s="1" t="str">
        <f t="shared" si="6"/>
        <v>žena</v>
      </c>
      <c r="D75" s="2" t="s">
        <v>7</v>
      </c>
      <c r="E75" s="2" t="s">
        <v>6</v>
      </c>
      <c r="F75" s="2" t="s">
        <v>5</v>
      </c>
      <c r="G75" s="2" t="s">
        <v>4</v>
      </c>
      <c r="H75" s="1">
        <v>601407539</v>
      </c>
      <c r="I75" s="7" t="str">
        <f t="shared" si="7"/>
        <v>6</v>
      </c>
      <c r="J75" s="1">
        <v>-111804</v>
      </c>
      <c r="K75" s="7" t="str">
        <f t="shared" si="8"/>
        <v>Sudá</v>
      </c>
      <c r="L75">
        <f t="shared" si="9"/>
        <v>-21242.760000000002</v>
      </c>
      <c r="M75" t="str">
        <f t="shared" si="10"/>
        <v>845925/4496</v>
      </c>
      <c r="N75" t="str">
        <f t="shared" si="11"/>
        <v>Nám. míru</v>
      </c>
      <c r="O75">
        <v>21</v>
      </c>
    </row>
    <row r="76" spans="1:15" x14ac:dyDescent="0.25">
      <c r="A76" s="3">
        <v>75</v>
      </c>
      <c r="B76" s="1">
        <v>5755275284</v>
      </c>
      <c r="C76" s="1" t="str">
        <f t="shared" si="6"/>
        <v>žena</v>
      </c>
      <c r="D76" s="2" t="s">
        <v>3</v>
      </c>
      <c r="E76" s="2" t="s">
        <v>2</v>
      </c>
      <c r="F76" s="2" t="s">
        <v>1</v>
      </c>
      <c r="G76" s="2" t="s">
        <v>0</v>
      </c>
      <c r="H76" s="1">
        <v>604302163</v>
      </c>
      <c r="I76" s="7" t="str">
        <f t="shared" si="7"/>
        <v>6</v>
      </c>
      <c r="J76" s="1">
        <v>-99832</v>
      </c>
      <c r="K76" s="7" t="str">
        <f t="shared" si="8"/>
        <v>Sudá</v>
      </c>
      <c r="L76">
        <f t="shared" si="9"/>
        <v>-18968.080000000002</v>
      </c>
      <c r="M76" t="str">
        <f t="shared" si="10"/>
        <v>575527/5284</v>
      </c>
      <c r="N76" t="str">
        <f t="shared" si="11"/>
        <v>Kainarova</v>
      </c>
      <c r="O76">
        <v>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faktury</vt:lpstr>
    </vt:vector>
  </TitlesOfParts>
  <Company>OU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Bujok</dc:creator>
  <cp:lastModifiedBy>Minasjan, Garegin</cp:lastModifiedBy>
  <dcterms:created xsi:type="dcterms:W3CDTF">2018-03-15T08:24:33Z</dcterms:created>
  <dcterms:modified xsi:type="dcterms:W3CDTF">2024-11-19T09:57:45Z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667839-fe67-4c45-b4fd-b6a0cfe9c919_Enabled">
    <vt:lpwstr>true</vt:lpwstr>
  </property>
  <property fmtid="{D5CDD505-2E9C-101B-9397-08002B2CF9AE}" pid="3" name="MSIP_Label_55667839-fe67-4c45-b4fd-b6a0cfe9c919_SetDate">
    <vt:lpwstr>2024-11-16T08:17:14Z</vt:lpwstr>
  </property>
  <property fmtid="{D5CDD505-2E9C-101B-9397-08002B2CF9AE}" pid="4" name="MSIP_Label_55667839-fe67-4c45-b4fd-b6a0cfe9c919_Method">
    <vt:lpwstr>Privileged</vt:lpwstr>
  </property>
  <property fmtid="{D5CDD505-2E9C-101B-9397-08002B2CF9AE}" pid="5" name="MSIP_Label_55667839-fe67-4c45-b4fd-b6a0cfe9c919_Name">
    <vt:lpwstr>Public - External</vt:lpwstr>
  </property>
  <property fmtid="{D5CDD505-2E9C-101B-9397-08002B2CF9AE}" pid="6" name="MSIP_Label_55667839-fe67-4c45-b4fd-b6a0cfe9c919_SiteId">
    <vt:lpwstr>58288272-c24c-4c0c-bc60-dc0cbadd0866</vt:lpwstr>
  </property>
  <property fmtid="{D5CDD505-2E9C-101B-9397-08002B2CF9AE}" pid="7" name="MSIP_Label_55667839-fe67-4c45-b4fd-b6a0cfe9c919_ActionId">
    <vt:lpwstr>96e31b84-b662-4d46-ba30-691b2aded6f2</vt:lpwstr>
  </property>
  <property fmtid="{D5CDD505-2E9C-101B-9397-08002B2CF9AE}" pid="8" name="MSIP_Label_55667839-fe67-4c45-b4fd-b6a0cfe9c919_ContentBits">
    <vt:lpwstr>0</vt:lpwstr>
  </property>
</Properties>
</file>