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minasjan\Desktop\"/>
    </mc:Choice>
  </mc:AlternateContent>
  <xr:revisionPtr revIDLastSave="0" documentId="8_{86522F0B-8C37-4D8D-9F15-7E5D439DC62C}" xr6:coauthVersionLast="47" xr6:coauthVersionMax="47" xr10:uidLastSave="{00000000-0000-0000-0000-000000000000}"/>
  <bookViews>
    <workbookView xWindow="40380" yWindow="0" windowWidth="17325" windowHeight="15585" activeTab="2" xr2:uid="{15CF2464-0C92-490F-AF17-FD76C44D25F3}"/>
  </bookViews>
  <sheets>
    <sheet name="List1" sheetId="1" r:id="rId1"/>
    <sheet name="List2" sheetId="2" r:id="rId2"/>
    <sheet name="List3" sheetId="3" r:id="rId3"/>
  </sheets>
  <definedNames>
    <definedName name="_xlnm._FilterDatabase" localSheetId="0" hidden="1">List1!$G$35:$G$60</definedName>
    <definedName name="_xlnm._FilterDatabase" localSheetId="2" hidden="1">List3!$C$49:$F$49</definedName>
    <definedName name="_xlchart.v1.0" hidden="1">List1!$G$1</definedName>
    <definedName name="_xlchart.v1.1" hidden="1">List1!$G$2:$G$26</definedName>
  </definedNames>
  <calcPr calcId="191029"/>
  <pivotCaches>
    <pivotCache cacheId="2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3" l="1"/>
  <c r="F54" i="3"/>
  <c r="F52" i="3"/>
  <c r="F55" i="3"/>
  <c r="F51" i="3"/>
  <c r="F53" i="3"/>
  <c r="E53" i="3"/>
  <c r="E54" i="3"/>
  <c r="E52" i="3"/>
  <c r="E50" i="3"/>
  <c r="E55" i="3"/>
  <c r="E51" i="3"/>
  <c r="D54" i="3"/>
  <c r="D52" i="3"/>
  <c r="D50" i="3"/>
  <c r="D55" i="3"/>
  <c r="D51" i="3"/>
  <c r="D5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" i="3"/>
  <c r="I12" i="3"/>
  <c r="I10" i="3"/>
  <c r="I9" i="3"/>
  <c r="I7" i="3"/>
  <c r="I3" i="3"/>
  <c r="I4" i="3"/>
  <c r="I5" i="3"/>
  <c r="I6" i="3"/>
  <c r="I8" i="3"/>
  <c r="I11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2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59" i="1"/>
  <c r="G57" i="1"/>
  <c r="F60" i="1"/>
  <c r="G56" i="1"/>
  <c r="F61" i="1"/>
  <c r="G36" i="1"/>
  <c r="F62" i="1"/>
  <c r="G41" i="1"/>
  <c r="F63" i="1"/>
  <c r="G37" i="1"/>
  <c r="F64" i="1"/>
  <c r="G44" i="1"/>
  <c r="F65" i="1"/>
  <c r="G40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6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<sst xmlns="http://schemas.openxmlformats.org/spreadsheetml/2006/main" count="211" uniqueCount="74">
  <si>
    <t>Restaurant Name</t>
  </si>
  <si>
    <t>House Number</t>
  </si>
  <si>
    <t>Street</t>
  </si>
  <si>
    <t>Postcode</t>
  </si>
  <si>
    <t>Category ID</t>
  </si>
  <si>
    <t>Rate of Online Orders</t>
  </si>
  <si>
    <t>Yearly Visitors</t>
  </si>
  <si>
    <t>All Stars Sports Bar &amp; Grill</t>
  </si>
  <si>
    <t>Broadway</t>
  </si>
  <si>
    <t>The Cozy Diner</t>
  </si>
  <si>
    <t>5th Ave</t>
  </si>
  <si>
    <t>Gourmet Pizza House</t>
  </si>
  <si>
    <t>8th St</t>
  </si>
  <si>
    <t>Seafood Delight</t>
  </si>
  <si>
    <t>2nd Ave</t>
  </si>
  <si>
    <t>The Italian Eatery</t>
  </si>
  <si>
    <t>Main St</t>
  </si>
  <si>
    <t>Sushi Sensation</t>
  </si>
  <si>
    <t>Elm St</t>
  </si>
  <si>
    <t>New York Burger Co.</t>
  </si>
  <si>
    <t>Park Ave</t>
  </si>
  <si>
    <t>Vegan Delight</t>
  </si>
  <si>
    <t>7th Ave</t>
  </si>
  <si>
    <t>Fusion Cuisine</t>
  </si>
  <si>
    <t>Wall St</t>
  </si>
  <si>
    <t>Tex-Mex Fiesta</t>
  </si>
  <si>
    <t>Hudson St</t>
  </si>
  <si>
    <t>Greek Taverna</t>
  </si>
  <si>
    <t>6th Ave</t>
  </si>
  <si>
    <t>The Breakfast Club</t>
  </si>
  <si>
    <t>Lexington</t>
  </si>
  <si>
    <t>The Curry House</t>
  </si>
  <si>
    <t>Madison Ave</t>
  </si>
  <si>
    <t>Burger Shack</t>
  </si>
  <si>
    <t>The Steakhouse</t>
  </si>
  <si>
    <t>BBQ Bliss</t>
  </si>
  <si>
    <t>Asian Fusion Express</t>
  </si>
  <si>
    <t>3rd Ave</t>
  </si>
  <si>
    <t>French Delicacies</t>
  </si>
  <si>
    <t>Mediterranean Bites</t>
  </si>
  <si>
    <t>Southern Comfort</t>
  </si>
  <si>
    <t>4th Ave</t>
  </si>
  <si>
    <t>Taco Town</t>
  </si>
  <si>
    <t>Salad Haven</t>
  </si>
  <si>
    <t>Pancake House</t>
  </si>
  <si>
    <t>Brazilian Grill</t>
  </si>
  <si>
    <t>Ramen Express</t>
  </si>
  <si>
    <t>ID</t>
  </si>
  <si>
    <t>Total</t>
  </si>
  <si>
    <t> Max</t>
  </si>
  <si>
    <t> Min</t>
  </si>
  <si>
    <t> Average</t>
  </si>
  <si>
    <t> Mode</t>
  </si>
  <si>
    <t> Median</t>
  </si>
  <si>
    <t>Standard Deviation</t>
  </si>
  <si>
    <t>pokus 2</t>
  </si>
  <si>
    <t>Součet z Rate of Online Orders</t>
  </si>
  <si>
    <t>Maximum z Rate of Online Orders2</t>
  </si>
  <si>
    <t>Hodnoty</t>
  </si>
  <si>
    <t>Minimum z Rate of Online Orders2</t>
  </si>
  <si>
    <t>Průměr z Rate of Online Orders2</t>
  </si>
  <si>
    <t>Směrodatná odchylka z Rate of Online Orders2</t>
  </si>
  <si>
    <t>A</t>
  </si>
  <si>
    <t>B</t>
  </si>
  <si>
    <t>C</t>
  </si>
  <si>
    <t>D</t>
  </si>
  <si>
    <t>E</t>
  </si>
  <si>
    <t>Popisky řádků</t>
  </si>
  <si>
    <t>Celkový součet</t>
  </si>
  <si>
    <t>Počet z Restaurant Name</t>
  </si>
  <si>
    <t>Countif</t>
  </si>
  <si>
    <t>Countifs</t>
  </si>
  <si>
    <t>sumifs</t>
  </si>
  <si>
    <t>Průměr z Yearly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</si>
</sst>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10"/>
      <color theme="1"/>
      <name val="Arial"/>
      <family val="2"/>
      <charset val="238"/>
    </font>
    <font>
      <i/>
      <sz val="14"/>
      <color rgb="FF333333"/>
      <name val="Source Sans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4" fillId="0" borderId="0" xfId="0" applyFont="1"/>
    <xf numFmtId="0" fontId="1" fillId="0" borderId="1" xfId="0" applyFont="1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[restaurants in New York.xlsx]List3!Kontingenční tabulka3</c:name>
    <c:fmtId val="0"/>
  </c:pivotSource>
  <c:chart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List3!$O$4</c:f>
              <c:strCache>
                <c:ptCount val="1"/>
                <c:pt idx="0">
                  <c:v>Součet z Rate of Online 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List3!$M$5:$M$11</c:f>
              <c:strCache>
                <c:ptCount val="6"/>
                <c:pt idx="0">
                  <c:v>10015</c:v>
                </c:pt>
                <c:pt idx="1">
                  <c:v>10010</c:v>
                </c:pt>
                <c:pt idx="2">
                  <c:v>10011</c:v>
                </c:pt>
                <c:pt idx="3">
                  <c:v>10013</c:v>
                </c:pt>
                <c:pt idx="4">
                  <c:v>10012</c:v>
                </c:pt>
                <c:pt idx="5">
                  <c:v>10014</c:v>
                </c:pt>
              </c:strCache>
            </c:strRef>
          </c:cat>
          <c:val>
            <c:numRef>
              <c:f>List3!$O$5:$O$11</c:f>
              <c:numCache>
                <c:formatCode>General</c:formatCode>
                <c:ptCount val="6"/>
                <c:pt idx="0">
                  <c:v>188</c:v>
                </c:pt>
                <c:pt idx="1">
                  <c:v>110</c:v>
                </c:pt>
                <c:pt idx="2">
                  <c:v>70</c:v>
                </c:pt>
                <c:pt idx="3">
                  <c:v>61</c:v>
                </c:pt>
                <c:pt idx="4">
                  <c:v>58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B-4138-BB6F-AFA70271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06838704"/>
        <c:axId val="106839184"/>
      </c:barChart>
      <c:lineChart>
        <c:grouping val="standard"/>
        <c:varyColors val="0"/>
        <c:ser>
          <c:idx val="0"/>
          <c:order val="0"/>
          <c:tx>
            <c:strRef>
              <c:f>List3!$N$4</c:f>
              <c:strCache>
                <c:ptCount val="1"/>
                <c:pt idx="0">
                  <c:v>Počet z Restaurant Name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List3!$M$5:$M$11</c:f>
              <c:strCache>
                <c:ptCount val="6"/>
                <c:pt idx="0">
                  <c:v>10015</c:v>
                </c:pt>
                <c:pt idx="1">
                  <c:v>10010</c:v>
                </c:pt>
                <c:pt idx="2">
                  <c:v>10011</c:v>
                </c:pt>
                <c:pt idx="3">
                  <c:v>10013</c:v>
                </c:pt>
                <c:pt idx="4">
                  <c:v>10012</c:v>
                </c:pt>
                <c:pt idx="5">
                  <c:v>10014</c:v>
                </c:pt>
              </c:strCache>
            </c:strRef>
          </c:cat>
          <c:val>
            <c:numRef>
              <c:f>List3!$N$5:$N$11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B-4138-BB6F-AFA702718F6B}"/>
            </c:ext>
          </c:extLst>
        </c:ser>
        <c:ser>
          <c:idx val="2"/>
          <c:order val="2"/>
          <c:tx>
            <c:strRef>
              <c:f>List3!$P$4</c:f>
              <c:strCache>
                <c:ptCount val="1"/>
                <c:pt idx="0">
                  <c:v>Průměr z Yearly Visitors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List3!$M$5:$M$11</c:f>
              <c:strCache>
                <c:ptCount val="6"/>
                <c:pt idx="0">
                  <c:v>10015</c:v>
                </c:pt>
                <c:pt idx="1">
                  <c:v>10010</c:v>
                </c:pt>
                <c:pt idx="2">
                  <c:v>10011</c:v>
                </c:pt>
                <c:pt idx="3">
                  <c:v>10013</c:v>
                </c:pt>
                <c:pt idx="4">
                  <c:v>10012</c:v>
                </c:pt>
                <c:pt idx="5">
                  <c:v>10014</c:v>
                </c:pt>
              </c:strCache>
            </c:strRef>
          </c:cat>
          <c:val>
            <c:numRef>
              <c:f>List3!$P$5:$P$11</c:f>
              <c:numCache>
                <c:formatCode>General</c:formatCode>
                <c:ptCount val="6"/>
                <c:pt idx="0">
                  <c:v>58.75</c:v>
                </c:pt>
                <c:pt idx="1">
                  <c:v>44</c:v>
                </c:pt>
                <c:pt idx="2">
                  <c:v>28.166666666666668</c:v>
                </c:pt>
                <c:pt idx="3">
                  <c:v>35</c:v>
                </c:pt>
                <c:pt idx="4">
                  <c:v>35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B-4138-BB6F-AFA70271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889664"/>
        <c:axId val="1430889184"/>
      </c:lineChart>
      <c:catAx>
        <c:axId val="10683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9184"/>
        <c:crosses val="autoZero"/>
        <c:auto val="1"/>
        <c:lblAlgn val="ctr"/>
        <c:lblOffset val="100"/>
        <c:noMultiLvlLbl val="0"/>
      </c:catAx>
      <c:valAx>
        <c:axId val="1068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8704"/>
        <c:crosses val="autoZero"/>
        <c:crossBetween val="between"/>
      </c:valAx>
      <c:valAx>
        <c:axId val="1430889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89664"/>
        <c:crosses val="max"/>
        <c:crossBetween val="between"/>
      </c:valAx>
      <c:catAx>
        <c:axId val="143088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0889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34764A84-B6D3-4141-81D9-857F29B76016}">
          <cx:tx>
            <cx:txData>
              <cx:f>_xlchart.v1.0</cx:f>
              <cx:v>Rate of Online Orders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352424</xdr:colOff>
      <xdr:row>2</xdr:row>
      <xdr:rowOff>28575</xdr:rowOff>
    </xdr:from>
    <xdr:to>
      <xdr:col>24</xdr:col>
      <xdr:colOff>209549</xdr:colOff>
      <xdr:row>25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5445B983-5DBA-D033-D653-BA6F14EAB6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5974" y="476250"/>
              <a:ext cx="7781925" cy="4643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809625</xdr:colOff>
      <xdr:row>4</xdr:row>
      <xdr:rowOff>161925</xdr:rowOff>
    </xdr:from>
    <xdr:to>
      <xdr:col>27</xdr:col>
      <xdr:colOff>381000</xdr:colOff>
      <xdr:row>30</xdr:row>
      <xdr:rowOff>9525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A088882-E109-A3D1-B0BB-EBEB2735E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sjan, Garegin" refreshedDate="45599.391599537033" createdVersion="8" refreshedVersion="8" minRefreshableVersion="3" recordCount="25" xr:uid="{20C2C0B5-5007-48E9-ADA3-59E7A53C697E}">
  <cacheSource type="worksheet">
    <worksheetSource ref="A1:H26" sheet="List1"/>
  </cacheSource>
  <cacheFields count="8">
    <cacheField name="ID" numFmtId="0">
      <sharedItems containsSemiMixedTypes="0" containsString="0" containsNumber="1" containsInteger="1" minValue="2" maxValue="26"/>
    </cacheField>
    <cacheField name="Restaurant Name" numFmtId="0">
      <sharedItems/>
    </cacheField>
    <cacheField name="House Number" numFmtId="0">
      <sharedItems containsSemiMixedTypes="0" containsString="0" containsNumber="1" containsInteger="1" minValue="12" maxValue="300"/>
    </cacheField>
    <cacheField name="Street" numFmtId="0">
      <sharedItems/>
    </cacheField>
    <cacheField name="Postcode" numFmtId="0">
      <sharedItems containsSemiMixedTypes="0" containsString="0" containsNumber="1" containsInteger="1" minValue="10010" maxValue="10015"/>
    </cacheField>
    <cacheField name="Category ID" numFmtId="0">
      <sharedItems containsSemiMixedTypes="0" containsString="0" containsNumber="1" containsInteger="1" minValue="1" maxValue="18"/>
    </cacheField>
    <cacheField name="Rate of Online Orders" numFmtId="0">
      <sharedItems containsSemiMixedTypes="0" containsString="0" containsNumber="1" containsInteger="1" minValue="0" maxValue="60"/>
    </cacheField>
    <cacheField name="Yearly Visitors" numFmtId="0">
      <sharedItems containsSemiMixedTypes="0" containsString="0" containsNumber="1" containsInteger="1" minValue="12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sjan, Garegin" refreshedDate="45599.400386111112" createdVersion="8" refreshedVersion="8" minRefreshableVersion="3" recordCount="25" xr:uid="{D72B5324-E407-4D35-A1EB-749D68A4F0A3}">
  <cacheSource type="worksheet">
    <worksheetSource ref="A1:H26" sheet="List3"/>
  </cacheSource>
  <cacheFields count="8">
    <cacheField name="ID" numFmtId="0">
      <sharedItems containsSemiMixedTypes="0" containsString="0" containsNumber="1" containsInteger="1" minValue="2" maxValue="26"/>
    </cacheField>
    <cacheField name="Restaurant Name" numFmtId="0">
      <sharedItems/>
    </cacheField>
    <cacheField name="House Number" numFmtId="0">
      <sharedItems containsSemiMixedTypes="0" containsString="0" containsNumber="1" containsInteger="1" minValue="12" maxValue="300"/>
    </cacheField>
    <cacheField name="Street" numFmtId="0">
      <sharedItems/>
    </cacheField>
    <cacheField name="Postcode" numFmtId="0">
      <sharedItems containsSemiMixedTypes="0" containsString="0" containsNumber="1" containsInteger="1" minValue="10010" maxValue="10015" count="6">
        <n v="10013"/>
        <n v="10014"/>
        <n v="10012"/>
        <n v="10010"/>
        <n v="10015"/>
        <n v="10011"/>
      </sharedItems>
    </cacheField>
    <cacheField name="Category ID" numFmtId="0">
      <sharedItems containsSemiMixedTypes="0" containsString="0" containsNumber="1" containsInteger="1" minValue="1" maxValue="18"/>
    </cacheField>
    <cacheField name="Rate of Online Orders" numFmtId="0">
      <sharedItems containsSemiMixedTypes="0" containsString="0" containsNumber="1" containsInteger="1" minValue="0" maxValue="60"/>
    </cacheField>
    <cacheField name="Yearly Visitors" numFmtId="0">
      <sharedItems containsSemiMixedTypes="0" containsString="0" containsNumber="1" containsInteger="1" minValue="12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6"/>
    <s v="The Italian Eatery"/>
    <n v="12"/>
    <s v="Main St"/>
    <n v="10013"/>
    <n v="3"/>
    <n v="28"/>
    <n v="45"/>
  </r>
  <r>
    <n v="21"/>
    <s v="Southern Comfort"/>
    <n v="15"/>
    <s v="4th Ave"/>
    <n v="10014"/>
    <n v="16"/>
    <n v="55"/>
    <n v="40"/>
  </r>
  <r>
    <n v="12"/>
    <s v="Greek Taverna"/>
    <n v="17"/>
    <s v="6th Ave"/>
    <n v="10012"/>
    <n v="10"/>
    <n v="18"/>
    <n v="25"/>
  </r>
  <r>
    <n v="10"/>
    <s v="Fusion Cuisine"/>
    <n v="22"/>
    <s v="Wall St"/>
    <n v="10010"/>
    <n v="8"/>
    <n v="40"/>
    <n v="48"/>
  </r>
  <r>
    <n v="17"/>
    <s v="BBQ Bliss"/>
    <n v="24"/>
    <s v="Broadway"/>
    <n v="10015"/>
    <n v="13"/>
    <n v="30"/>
    <n v="35"/>
  </r>
  <r>
    <n v="20"/>
    <s v="Mediterranean Bites"/>
    <n v="39"/>
    <s v="8th St"/>
    <n v="10013"/>
    <n v="15"/>
    <n v="0"/>
    <n v="16"/>
  </r>
  <r>
    <n v="24"/>
    <s v="Pancake House"/>
    <n v="43"/>
    <s v="Wall St"/>
    <n v="10011"/>
    <n v="2"/>
    <n v="25"/>
    <n v="26"/>
  </r>
  <r>
    <n v="3"/>
    <s v="The Cozy Diner"/>
    <n v="45"/>
    <s v="5th Ave"/>
    <n v="10014"/>
    <n v="2"/>
    <n v="0"/>
    <n v="15"/>
  </r>
  <r>
    <n v="14"/>
    <s v="The Curry House"/>
    <n v="55"/>
    <s v="Madison Ave"/>
    <n v="10015"/>
    <n v="11"/>
    <n v="60"/>
    <n v="72"/>
  </r>
  <r>
    <n v="19"/>
    <s v="French Delicacies"/>
    <n v="60"/>
    <s v="Hudson St"/>
    <n v="10012"/>
    <n v="14"/>
    <n v="40"/>
    <n v="62"/>
  </r>
  <r>
    <n v="4"/>
    <s v="Gourmet Pizza House"/>
    <n v="67"/>
    <s v="8th St"/>
    <n v="10010"/>
    <n v="3"/>
    <n v="35"/>
    <n v="50"/>
  </r>
  <r>
    <n v="9"/>
    <s v="Vegan Delight"/>
    <n v="74"/>
    <s v="7th Ave"/>
    <n v="10014"/>
    <n v="7"/>
    <n v="0"/>
    <n v="12"/>
  </r>
  <r>
    <n v="18"/>
    <s v="Asian Fusion Express"/>
    <n v="81"/>
    <s v="3rd Ave"/>
    <n v="10010"/>
    <n v="8"/>
    <n v="0"/>
    <n v="28"/>
  </r>
  <r>
    <n v="5"/>
    <s v="Seafood Delight"/>
    <n v="89"/>
    <s v="2nd Ave"/>
    <n v="10011"/>
    <n v="4"/>
    <n v="0"/>
    <n v="22"/>
  </r>
  <r>
    <n v="15"/>
    <s v="Burger Shack"/>
    <n v="99"/>
    <s v="Broadway"/>
    <n v="10013"/>
    <n v="6"/>
    <n v="0"/>
    <n v="19"/>
  </r>
  <r>
    <n v="13"/>
    <s v="The Breakfast Club"/>
    <n v="101"/>
    <s v="Lexington"/>
    <n v="10011"/>
    <n v="2"/>
    <n v="0"/>
    <n v="14"/>
  </r>
  <r>
    <n v="2"/>
    <s v="All Stars Sports Bar &amp; Grill"/>
    <n v="102"/>
    <s v="Broadway"/>
    <n v="10011"/>
    <n v="1"/>
    <n v="20"/>
    <n v="30"/>
  </r>
  <r>
    <n v="23"/>
    <s v="Salad Haven"/>
    <n v="120"/>
    <s v="5th Ave"/>
    <n v="10014"/>
    <n v="7"/>
    <n v="0"/>
    <n v="17"/>
  </r>
  <r>
    <n v="16"/>
    <s v="The Steakhouse"/>
    <n v="144"/>
    <s v="Madison Ave"/>
    <n v="10011"/>
    <n v="12"/>
    <n v="25"/>
    <n v="55"/>
  </r>
  <r>
    <n v="11"/>
    <s v="Tex-Mex Fiesta"/>
    <n v="200"/>
    <s v="Hudson St"/>
    <n v="10013"/>
    <n v="9"/>
    <n v="33"/>
    <n v="60"/>
  </r>
  <r>
    <n v="22"/>
    <s v="Taco Town"/>
    <n v="200"/>
    <s v="Lexington"/>
    <n v="10010"/>
    <n v="9"/>
    <n v="35"/>
    <n v="50"/>
  </r>
  <r>
    <n v="7"/>
    <s v="Sushi Sensation"/>
    <n v="210"/>
    <s v="Elm St"/>
    <n v="10012"/>
    <n v="5"/>
    <n v="0"/>
    <n v="18"/>
  </r>
  <r>
    <n v="25"/>
    <s v="Brazilian Grill"/>
    <n v="221"/>
    <s v="Broadway"/>
    <n v="10011"/>
    <n v="17"/>
    <n v="0"/>
    <n v="22"/>
  </r>
  <r>
    <n v="26"/>
    <s v="Ramen Express"/>
    <n v="250"/>
    <s v="Park Ave"/>
    <n v="10015"/>
    <n v="18"/>
    <n v="48"/>
    <n v="53"/>
  </r>
  <r>
    <n v="8"/>
    <s v="New York Burger Co."/>
    <n v="300"/>
    <s v="Park Ave"/>
    <n v="10015"/>
    <n v="6"/>
    <n v="50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6"/>
    <s v="The Italian Eatery"/>
    <n v="12"/>
    <s v="Main St"/>
    <x v="0"/>
    <n v="3"/>
    <n v="28"/>
    <n v="45"/>
  </r>
  <r>
    <n v="21"/>
    <s v="Southern Comfort"/>
    <n v="15"/>
    <s v="4th Ave"/>
    <x v="1"/>
    <n v="16"/>
    <n v="55"/>
    <n v="40"/>
  </r>
  <r>
    <n v="12"/>
    <s v="Greek Taverna"/>
    <n v="17"/>
    <s v="6th Ave"/>
    <x v="2"/>
    <n v="10"/>
    <n v="18"/>
    <n v="25"/>
  </r>
  <r>
    <n v="10"/>
    <s v="Fusion Cuisine"/>
    <n v="22"/>
    <s v="Wall St"/>
    <x v="3"/>
    <n v="8"/>
    <n v="40"/>
    <n v="48"/>
  </r>
  <r>
    <n v="17"/>
    <s v="BBQ Bliss"/>
    <n v="24"/>
    <s v="Broadway"/>
    <x v="4"/>
    <n v="13"/>
    <n v="30"/>
    <n v="35"/>
  </r>
  <r>
    <n v="20"/>
    <s v="Mediterranean Bites"/>
    <n v="39"/>
    <s v="8th St"/>
    <x v="0"/>
    <n v="15"/>
    <n v="0"/>
    <n v="16"/>
  </r>
  <r>
    <n v="24"/>
    <s v="Pancake House"/>
    <n v="43"/>
    <s v="Wall St"/>
    <x v="5"/>
    <n v="2"/>
    <n v="25"/>
    <n v="26"/>
  </r>
  <r>
    <n v="3"/>
    <s v="The Cozy Diner"/>
    <n v="45"/>
    <s v="5th Ave"/>
    <x v="1"/>
    <n v="2"/>
    <n v="0"/>
    <n v="15"/>
  </r>
  <r>
    <n v="14"/>
    <s v="The Curry House"/>
    <n v="55"/>
    <s v="Madison Ave"/>
    <x v="4"/>
    <n v="11"/>
    <n v="60"/>
    <n v="72"/>
  </r>
  <r>
    <n v="19"/>
    <s v="French Delicacies"/>
    <n v="60"/>
    <s v="Hudson St"/>
    <x v="2"/>
    <n v="14"/>
    <n v="40"/>
    <n v="62"/>
  </r>
  <r>
    <n v="4"/>
    <s v="Gourmet Pizza House"/>
    <n v="67"/>
    <s v="8th St"/>
    <x v="3"/>
    <n v="3"/>
    <n v="35"/>
    <n v="50"/>
  </r>
  <r>
    <n v="9"/>
    <s v="Vegan Delight"/>
    <n v="74"/>
    <s v="7th Ave"/>
    <x v="1"/>
    <n v="7"/>
    <n v="0"/>
    <n v="12"/>
  </r>
  <r>
    <n v="18"/>
    <s v="Asian Fusion Express"/>
    <n v="81"/>
    <s v="3rd Ave"/>
    <x v="3"/>
    <n v="8"/>
    <n v="0"/>
    <n v="28"/>
  </r>
  <r>
    <n v="5"/>
    <s v="Seafood Delight"/>
    <n v="89"/>
    <s v="2nd Ave"/>
    <x v="5"/>
    <n v="4"/>
    <n v="0"/>
    <n v="22"/>
  </r>
  <r>
    <n v="15"/>
    <s v="Burger Shack"/>
    <n v="99"/>
    <s v="Broadway"/>
    <x v="0"/>
    <n v="6"/>
    <n v="0"/>
    <n v="19"/>
  </r>
  <r>
    <n v="13"/>
    <s v="The Breakfast Club"/>
    <n v="101"/>
    <s v="Lexington"/>
    <x v="5"/>
    <n v="2"/>
    <n v="0"/>
    <n v="14"/>
  </r>
  <r>
    <n v="2"/>
    <s v="All Stars Sports Bar &amp; Grill"/>
    <n v="102"/>
    <s v="Broadway"/>
    <x v="5"/>
    <n v="1"/>
    <n v="20"/>
    <n v="30"/>
  </r>
  <r>
    <n v="23"/>
    <s v="Salad Haven"/>
    <n v="120"/>
    <s v="5th Ave"/>
    <x v="1"/>
    <n v="7"/>
    <n v="0"/>
    <n v="17"/>
  </r>
  <r>
    <n v="16"/>
    <s v="The Steakhouse"/>
    <n v="144"/>
    <s v="Madison Ave"/>
    <x v="5"/>
    <n v="12"/>
    <n v="25"/>
    <n v="55"/>
  </r>
  <r>
    <n v="11"/>
    <s v="Tex-Mex Fiesta"/>
    <n v="200"/>
    <s v="Hudson St"/>
    <x v="0"/>
    <n v="9"/>
    <n v="33"/>
    <n v="60"/>
  </r>
  <r>
    <n v="22"/>
    <s v="Taco Town"/>
    <n v="200"/>
    <s v="Lexington"/>
    <x v="3"/>
    <n v="9"/>
    <n v="35"/>
    <n v="50"/>
  </r>
  <r>
    <n v="7"/>
    <s v="Sushi Sensation"/>
    <n v="210"/>
    <s v="Elm St"/>
    <x v="2"/>
    <n v="5"/>
    <n v="0"/>
    <n v="18"/>
  </r>
  <r>
    <n v="25"/>
    <s v="Brazilian Grill"/>
    <n v="221"/>
    <s v="Broadway"/>
    <x v="5"/>
    <n v="17"/>
    <n v="0"/>
    <n v="22"/>
  </r>
  <r>
    <n v="26"/>
    <s v="Ramen Express"/>
    <n v="250"/>
    <s v="Park Ave"/>
    <x v="4"/>
    <n v="18"/>
    <n v="48"/>
    <n v="53"/>
  </r>
  <r>
    <n v="8"/>
    <s v="New York Burger Co."/>
    <n v="300"/>
    <s v="Park Ave"/>
    <x v="4"/>
    <n v="6"/>
    <n v="50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ECA8F-2241-4535-9CDF-E6D943F2DB19}" name="Kontingenční tabulka1" cacheId="2" dataOnRows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B59:C6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Součet z Rate of Online Orders" fld="6" baseField="0" baseItem="0"/>
    <dataField name="Maximum z Rate of Online Orders2" fld="6" subtotal="max" baseField="0" baseItem="1"/>
    <dataField name="Minimum z Rate of Online Orders2" fld="6" subtotal="min" baseField="0" baseItem="0"/>
    <dataField name="Průměr z Rate of Online Orders2" fld="6" subtotal="average" baseField="0" baseItem="0"/>
    <dataField name="Směrodatná odchylka z Rate of Online Orders2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809A7-E8D0-48E4-9FD4-90F69D9DA258}" name="Kontingenční tabulka3" cacheId="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6">
  <location ref="M4:P11" firstHeaderRow="0" firstDataRow="1" firstDataCol="1"/>
  <pivotFields count="8">
    <pivotField showAll="0"/>
    <pivotField dataField="1" showAll="0"/>
    <pivotField showAll="0"/>
    <pivotField showAll="0"/>
    <pivotField axis="axisRow" showAll="0" sortType="descending">
      <items count="7">
        <item x="3"/>
        <item x="5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</pivotFields>
  <rowFields count="1">
    <field x="4"/>
  </rowFields>
  <rowItems count="7">
    <i>
      <x v="5"/>
    </i>
    <i>
      <x/>
    </i>
    <i>
      <x v="1"/>
    </i>
    <i>
      <x v="3"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očet z Restaurant Name" fld="1" subtotal="count" baseField="0" baseItem="0"/>
    <dataField name="Součet z Rate of Online Orders" fld="6" baseField="0" baseItem="0"/>
    <dataField name="Průměr z Yearly Visitors" fld="7" subtotal="average" baseField="4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618F9-F9C1-484A-9148-B88F44DBCCD6}" name="Kontingenční tabulka2" cacheId="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C30:E37" firstHeaderRow="0" firstDataRow="1" firstDataCol="1"/>
  <pivotFields count="8">
    <pivotField showAll="0"/>
    <pivotField dataField="1" showAll="0"/>
    <pivotField showAll="0"/>
    <pivotField showAll="0"/>
    <pivotField axis="axisRow" showAll="0">
      <items count="7">
        <item x="3"/>
        <item x="5"/>
        <item x="2"/>
        <item x="0"/>
        <item x="1"/>
        <item x="4"/>
        <item t="default"/>
      </items>
    </pivotField>
    <pivotField showAll="0"/>
    <pivotField dataField="1"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Restaurant Name" fld="1" subtotal="count" baseField="0" baseItem="0"/>
    <dataField name="Součet z Rate of Online Ord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5B68-DACF-41E0-832B-490090DF3F97}">
  <dimension ref="A1:K65"/>
  <sheetViews>
    <sheetView topLeftCell="A6" workbookViewId="0">
      <selection activeCell="B30" sqref="B30:B36"/>
    </sheetView>
  </sheetViews>
  <sheetFormatPr defaultRowHeight="15" x14ac:dyDescent="0.25"/>
  <cols>
    <col min="2" max="2" width="42.7109375" bestFit="1" customWidth="1"/>
    <col min="3" max="3" width="12" bestFit="1" customWidth="1"/>
    <col min="4" max="4" width="11.140625" bestFit="1" customWidth="1"/>
    <col min="5" max="5" width="8.140625" bestFit="1" customWidth="1"/>
    <col min="6" max="6" width="10" bestFit="1" customWidth="1"/>
    <col min="7" max="7" width="18.28515625" bestFit="1" customWidth="1"/>
    <col min="8" max="8" width="12.140625" bestFit="1" customWidth="1"/>
    <col min="10" max="10" width="18" bestFit="1" customWidth="1"/>
  </cols>
  <sheetData>
    <row r="1" spans="1:11" ht="15.75" thickBot="1" x14ac:dyDescent="0.3">
      <c r="A1" t="s">
        <v>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1" ht="19.5" thickBot="1" x14ac:dyDescent="0.35">
      <c r="A2">
        <v>6</v>
      </c>
      <c r="B2" s="3" t="s">
        <v>15</v>
      </c>
      <c r="C2" s="4">
        <v>12</v>
      </c>
      <c r="D2" s="3" t="s">
        <v>16</v>
      </c>
      <c r="E2" s="4">
        <v>10013</v>
      </c>
      <c r="F2" s="4">
        <v>3</v>
      </c>
      <c r="G2" s="4">
        <v>28</v>
      </c>
      <c r="H2" s="4">
        <v>45</v>
      </c>
      <c r="J2" s="5"/>
    </row>
    <row r="3" spans="1:11" ht="15.75" thickBot="1" x14ac:dyDescent="0.3">
      <c r="A3">
        <v>21</v>
      </c>
      <c r="B3" s="3" t="s">
        <v>40</v>
      </c>
      <c r="C3" s="4">
        <v>15</v>
      </c>
      <c r="D3" s="3" t="s">
        <v>41</v>
      </c>
      <c r="E3" s="4">
        <v>10014</v>
      </c>
      <c r="F3" s="4">
        <v>16</v>
      </c>
      <c r="G3" s="4">
        <v>55</v>
      </c>
      <c r="H3" s="4">
        <v>40</v>
      </c>
      <c r="K3" s="6" t="s">
        <v>5</v>
      </c>
    </row>
    <row r="4" spans="1:11" ht="19.5" thickBot="1" x14ac:dyDescent="0.35">
      <c r="A4">
        <v>12</v>
      </c>
      <c r="B4" s="3" t="s">
        <v>27</v>
      </c>
      <c r="C4" s="4">
        <v>17</v>
      </c>
      <c r="D4" s="3" t="s">
        <v>28</v>
      </c>
      <c r="E4" s="4">
        <v>10012</v>
      </c>
      <c r="F4" s="4">
        <v>10</v>
      </c>
      <c r="G4" s="4">
        <v>18</v>
      </c>
      <c r="H4" s="4">
        <v>25</v>
      </c>
      <c r="J4" s="5" t="s">
        <v>48</v>
      </c>
      <c r="K4">
        <f>SUM(G2:G30)</f>
        <v>542</v>
      </c>
    </row>
    <row r="5" spans="1:11" ht="15.75" thickBot="1" x14ac:dyDescent="0.3">
      <c r="A5">
        <v>10</v>
      </c>
      <c r="B5" s="3" t="s">
        <v>23</v>
      </c>
      <c r="C5" s="4">
        <v>22</v>
      </c>
      <c r="D5" s="3" t="s">
        <v>24</v>
      </c>
      <c r="E5" s="4">
        <v>10010</v>
      </c>
      <c r="F5" s="4">
        <v>8</v>
      </c>
      <c r="G5" s="4">
        <v>40</v>
      </c>
      <c r="H5" s="4">
        <v>48</v>
      </c>
      <c r="J5" t="s">
        <v>49</v>
      </c>
      <c r="K5">
        <f>MAX(G2:G26)</f>
        <v>60</v>
      </c>
    </row>
    <row r="6" spans="1:11" ht="15.75" thickBot="1" x14ac:dyDescent="0.3">
      <c r="A6">
        <v>17</v>
      </c>
      <c r="B6" s="3" t="s">
        <v>35</v>
      </c>
      <c r="C6" s="4">
        <v>24</v>
      </c>
      <c r="D6" s="3" t="s">
        <v>8</v>
      </c>
      <c r="E6" s="4">
        <v>10015</v>
      </c>
      <c r="F6" s="4">
        <v>13</v>
      </c>
      <c r="G6" s="4">
        <v>30</v>
      </c>
      <c r="H6" s="4">
        <v>35</v>
      </c>
      <c r="J6" t="s">
        <v>50</v>
      </c>
      <c r="K6">
        <f>MIN(G2:G26)</f>
        <v>0</v>
      </c>
    </row>
    <row r="7" spans="1:11" ht="15.75" thickBot="1" x14ac:dyDescent="0.3">
      <c r="A7">
        <v>20</v>
      </c>
      <c r="B7" s="3" t="s">
        <v>39</v>
      </c>
      <c r="C7" s="4">
        <v>39</v>
      </c>
      <c r="D7" s="3" t="s">
        <v>12</v>
      </c>
      <c r="E7" s="4">
        <v>10013</v>
      </c>
      <c r="F7" s="4">
        <v>15</v>
      </c>
      <c r="G7" s="3">
        <v>0</v>
      </c>
      <c r="H7" s="4">
        <v>16</v>
      </c>
      <c r="J7" t="s">
        <v>51</v>
      </c>
      <c r="K7">
        <f>AVERAGE(G2:G26)</f>
        <v>21.68</v>
      </c>
    </row>
    <row r="8" spans="1:11" ht="15.75" thickBot="1" x14ac:dyDescent="0.3">
      <c r="A8">
        <v>24</v>
      </c>
      <c r="B8" s="3" t="s">
        <v>44</v>
      </c>
      <c r="C8" s="4">
        <v>43</v>
      </c>
      <c r="D8" s="3" t="s">
        <v>24</v>
      </c>
      <c r="E8" s="4">
        <v>10011</v>
      </c>
      <c r="F8" s="4">
        <v>2</v>
      </c>
      <c r="G8" s="4">
        <v>25</v>
      </c>
      <c r="H8" s="4">
        <v>26</v>
      </c>
      <c r="J8" t="s">
        <v>52</v>
      </c>
      <c r="K8">
        <f>MODE(G2:G26)</f>
        <v>0</v>
      </c>
    </row>
    <row r="9" spans="1:11" ht="15.75" thickBot="1" x14ac:dyDescent="0.3">
      <c r="A9">
        <v>3</v>
      </c>
      <c r="B9" s="3" t="s">
        <v>9</v>
      </c>
      <c r="C9" s="4">
        <v>45</v>
      </c>
      <c r="D9" s="3" t="s">
        <v>10</v>
      </c>
      <c r="E9" s="4">
        <v>10014</v>
      </c>
      <c r="F9" s="4">
        <v>2</v>
      </c>
      <c r="G9" s="3">
        <v>0</v>
      </c>
      <c r="H9" s="4">
        <v>15</v>
      </c>
      <c r="J9" t="s">
        <v>53</v>
      </c>
      <c r="K9">
        <f>MEDIAN(G2:G26)</f>
        <v>25</v>
      </c>
    </row>
    <row r="10" spans="1:11" ht="15.75" thickBot="1" x14ac:dyDescent="0.3">
      <c r="A10">
        <v>14</v>
      </c>
      <c r="B10" s="3" t="s">
        <v>31</v>
      </c>
      <c r="C10" s="4">
        <v>55</v>
      </c>
      <c r="D10" s="3" t="s">
        <v>32</v>
      </c>
      <c r="E10" s="4">
        <v>10015</v>
      </c>
      <c r="F10" s="4">
        <v>11</v>
      </c>
      <c r="G10" s="4">
        <v>60</v>
      </c>
      <c r="H10" s="4">
        <v>72</v>
      </c>
      <c r="J10" t="s">
        <v>54</v>
      </c>
      <c r="K10">
        <f>STDEVA(G2:G26)</f>
        <v>20.489265482198235</v>
      </c>
    </row>
    <row r="11" spans="1:11" ht="15.75" thickBot="1" x14ac:dyDescent="0.3">
      <c r="A11">
        <v>19</v>
      </c>
      <c r="B11" s="3" t="s">
        <v>38</v>
      </c>
      <c r="C11" s="4">
        <v>60</v>
      </c>
      <c r="D11" s="3" t="s">
        <v>26</v>
      </c>
      <c r="E11" s="4">
        <v>10012</v>
      </c>
      <c r="F11" s="4">
        <v>14</v>
      </c>
      <c r="G11" s="4">
        <v>40</v>
      </c>
      <c r="H11" s="4">
        <v>62</v>
      </c>
    </row>
    <row r="12" spans="1:11" ht="15.75" thickBot="1" x14ac:dyDescent="0.3">
      <c r="A12">
        <v>4</v>
      </c>
      <c r="B12" s="3" t="s">
        <v>11</v>
      </c>
      <c r="C12" s="4">
        <v>67</v>
      </c>
      <c r="D12" s="3" t="s">
        <v>12</v>
      </c>
      <c r="E12" s="4">
        <v>10010</v>
      </c>
      <c r="F12" s="4">
        <v>3</v>
      </c>
      <c r="G12" s="4">
        <v>35</v>
      </c>
      <c r="H12" s="4">
        <v>50</v>
      </c>
    </row>
    <row r="13" spans="1:11" ht="15.75" thickBot="1" x14ac:dyDescent="0.3">
      <c r="A13">
        <v>9</v>
      </c>
      <c r="B13" s="3" t="s">
        <v>21</v>
      </c>
      <c r="C13" s="4">
        <v>74</v>
      </c>
      <c r="D13" s="3" t="s">
        <v>22</v>
      </c>
      <c r="E13" s="4">
        <v>10014</v>
      </c>
      <c r="F13" s="4">
        <v>7</v>
      </c>
      <c r="G13" s="3">
        <v>0</v>
      </c>
      <c r="H13" s="4">
        <v>12</v>
      </c>
    </row>
    <row r="14" spans="1:11" ht="15.75" thickBot="1" x14ac:dyDescent="0.3">
      <c r="A14">
        <v>18</v>
      </c>
      <c r="B14" s="3" t="s">
        <v>36</v>
      </c>
      <c r="C14" s="4">
        <v>81</v>
      </c>
      <c r="D14" s="3" t="s">
        <v>37</v>
      </c>
      <c r="E14" s="4">
        <v>10010</v>
      </c>
      <c r="F14" s="4">
        <v>8</v>
      </c>
      <c r="G14" s="3">
        <v>0</v>
      </c>
      <c r="H14" s="4">
        <v>28</v>
      </c>
    </row>
    <row r="15" spans="1:11" ht="15.75" thickBot="1" x14ac:dyDescent="0.3">
      <c r="A15">
        <v>5</v>
      </c>
      <c r="B15" s="3" t="s">
        <v>13</v>
      </c>
      <c r="C15" s="4">
        <v>89</v>
      </c>
      <c r="D15" s="3" t="s">
        <v>14</v>
      </c>
      <c r="E15" s="4">
        <v>10011</v>
      </c>
      <c r="F15" s="4">
        <v>4</v>
      </c>
      <c r="G15" s="3">
        <v>0</v>
      </c>
      <c r="H15" s="4">
        <v>22</v>
      </c>
    </row>
    <row r="16" spans="1:11" ht="15.75" thickBot="1" x14ac:dyDescent="0.3">
      <c r="A16">
        <v>15</v>
      </c>
      <c r="B16" s="3" t="s">
        <v>33</v>
      </c>
      <c r="C16" s="4">
        <v>99</v>
      </c>
      <c r="D16" s="3" t="s">
        <v>8</v>
      </c>
      <c r="E16" s="4">
        <v>10013</v>
      </c>
      <c r="F16" s="4">
        <v>6</v>
      </c>
      <c r="G16" s="3">
        <v>0</v>
      </c>
      <c r="H16" s="4">
        <v>19</v>
      </c>
    </row>
    <row r="17" spans="1:8" ht="15.75" thickBot="1" x14ac:dyDescent="0.3">
      <c r="A17">
        <v>13</v>
      </c>
      <c r="B17" s="3" t="s">
        <v>29</v>
      </c>
      <c r="C17" s="4">
        <v>101</v>
      </c>
      <c r="D17" s="3" t="s">
        <v>30</v>
      </c>
      <c r="E17" s="4">
        <v>10011</v>
      </c>
      <c r="F17" s="4">
        <v>2</v>
      </c>
      <c r="G17" s="3">
        <v>0</v>
      </c>
      <c r="H17" s="4">
        <v>14</v>
      </c>
    </row>
    <row r="18" spans="1:8" ht="15.75" thickBot="1" x14ac:dyDescent="0.3">
      <c r="A18">
        <v>2</v>
      </c>
      <c r="B18" s="3" t="s">
        <v>7</v>
      </c>
      <c r="C18" s="4">
        <v>102</v>
      </c>
      <c r="D18" s="3" t="s">
        <v>8</v>
      </c>
      <c r="E18" s="4">
        <v>10011</v>
      </c>
      <c r="F18" s="4">
        <v>1</v>
      </c>
      <c r="G18" s="4">
        <v>20</v>
      </c>
      <c r="H18" s="4">
        <v>30</v>
      </c>
    </row>
    <row r="19" spans="1:8" ht="15.75" thickBot="1" x14ac:dyDescent="0.3">
      <c r="A19">
        <v>23</v>
      </c>
      <c r="B19" s="3" t="s">
        <v>43</v>
      </c>
      <c r="C19" s="4">
        <v>120</v>
      </c>
      <c r="D19" s="3" t="s">
        <v>10</v>
      </c>
      <c r="E19" s="4">
        <v>10014</v>
      </c>
      <c r="F19" s="4">
        <v>7</v>
      </c>
      <c r="G19" s="3">
        <v>0</v>
      </c>
      <c r="H19" s="4">
        <v>17</v>
      </c>
    </row>
    <row r="20" spans="1:8" ht="15.75" thickBot="1" x14ac:dyDescent="0.3">
      <c r="A20">
        <v>16</v>
      </c>
      <c r="B20" s="3" t="s">
        <v>34</v>
      </c>
      <c r="C20" s="4">
        <v>144</v>
      </c>
      <c r="D20" s="3" t="s">
        <v>32</v>
      </c>
      <c r="E20" s="4">
        <v>10011</v>
      </c>
      <c r="F20" s="4">
        <v>12</v>
      </c>
      <c r="G20" s="4">
        <v>25</v>
      </c>
      <c r="H20" s="4">
        <v>55</v>
      </c>
    </row>
    <row r="21" spans="1:8" ht="15.75" thickBot="1" x14ac:dyDescent="0.3">
      <c r="A21">
        <v>11</v>
      </c>
      <c r="B21" s="3" t="s">
        <v>25</v>
      </c>
      <c r="C21" s="4">
        <v>200</v>
      </c>
      <c r="D21" s="3" t="s">
        <v>26</v>
      </c>
      <c r="E21" s="4">
        <v>10013</v>
      </c>
      <c r="F21" s="4">
        <v>9</v>
      </c>
      <c r="G21" s="4">
        <v>33</v>
      </c>
      <c r="H21" s="4">
        <v>60</v>
      </c>
    </row>
    <row r="22" spans="1:8" ht="15.75" thickBot="1" x14ac:dyDescent="0.3">
      <c r="A22">
        <v>22</v>
      </c>
      <c r="B22" s="3" t="s">
        <v>42</v>
      </c>
      <c r="C22" s="4">
        <v>200</v>
      </c>
      <c r="D22" s="3" t="s">
        <v>30</v>
      </c>
      <c r="E22" s="4">
        <v>10010</v>
      </c>
      <c r="F22" s="4">
        <v>9</v>
      </c>
      <c r="G22" s="4">
        <v>35</v>
      </c>
      <c r="H22" s="4">
        <v>50</v>
      </c>
    </row>
    <row r="23" spans="1:8" ht="15.75" thickBot="1" x14ac:dyDescent="0.3">
      <c r="A23">
        <v>7</v>
      </c>
      <c r="B23" s="3" t="s">
        <v>17</v>
      </c>
      <c r="C23" s="4">
        <v>210</v>
      </c>
      <c r="D23" s="3" t="s">
        <v>18</v>
      </c>
      <c r="E23" s="4">
        <v>10012</v>
      </c>
      <c r="F23" s="4">
        <v>5</v>
      </c>
      <c r="G23" s="3">
        <v>0</v>
      </c>
      <c r="H23" s="4">
        <v>18</v>
      </c>
    </row>
    <row r="24" spans="1:8" ht="15.75" thickBot="1" x14ac:dyDescent="0.3">
      <c r="A24">
        <v>25</v>
      </c>
      <c r="B24" s="3" t="s">
        <v>45</v>
      </c>
      <c r="C24" s="4">
        <v>221</v>
      </c>
      <c r="D24" s="3" t="s">
        <v>8</v>
      </c>
      <c r="E24" s="4">
        <v>10011</v>
      </c>
      <c r="F24" s="4">
        <v>17</v>
      </c>
      <c r="G24" s="3">
        <v>0</v>
      </c>
      <c r="H24" s="4">
        <v>22</v>
      </c>
    </row>
    <row r="25" spans="1:8" ht="15.75" thickBot="1" x14ac:dyDescent="0.3">
      <c r="A25">
        <v>26</v>
      </c>
      <c r="B25" s="3" t="s">
        <v>46</v>
      </c>
      <c r="C25" s="4">
        <v>250</v>
      </c>
      <c r="D25" s="3" t="s">
        <v>20</v>
      </c>
      <c r="E25" s="4">
        <v>10015</v>
      </c>
      <c r="F25" s="4">
        <v>18</v>
      </c>
      <c r="G25" s="4">
        <v>48</v>
      </c>
      <c r="H25" s="4">
        <v>53</v>
      </c>
    </row>
    <row r="26" spans="1:8" ht="15.75" thickBot="1" x14ac:dyDescent="0.3">
      <c r="A26">
        <v>8</v>
      </c>
      <c r="B26" s="3" t="s">
        <v>19</v>
      </c>
      <c r="C26" s="4">
        <v>300</v>
      </c>
      <c r="D26" s="3" t="s">
        <v>20</v>
      </c>
      <c r="E26" s="4">
        <v>10015</v>
      </c>
      <c r="F26" s="4">
        <v>6</v>
      </c>
      <c r="G26" s="4">
        <v>50</v>
      </c>
      <c r="H26" s="4">
        <v>75</v>
      </c>
    </row>
    <row r="27" spans="1:8" ht="15.75" thickBot="1" x14ac:dyDescent="0.3">
      <c r="B27" s="1"/>
      <c r="C27" s="1"/>
      <c r="D27" s="1"/>
      <c r="E27" s="1"/>
      <c r="F27" s="1"/>
      <c r="G27" s="1"/>
      <c r="H27" s="1"/>
    </row>
    <row r="29" spans="1:8" ht="15.75" thickBot="1" x14ac:dyDescent="0.3"/>
    <row r="30" spans="1:8" ht="15.75" thickBot="1" x14ac:dyDescent="0.3">
      <c r="B30" s="2" t="s">
        <v>3</v>
      </c>
    </row>
    <row r="31" spans="1:8" ht="15.75" thickBot="1" x14ac:dyDescent="0.3">
      <c r="B31" s="4">
        <v>10013</v>
      </c>
    </row>
    <row r="32" spans="1:8" ht="15.75" thickBot="1" x14ac:dyDescent="0.3">
      <c r="B32" s="4">
        <v>10014</v>
      </c>
    </row>
    <row r="33" spans="2:8" ht="15.75" thickBot="1" x14ac:dyDescent="0.3">
      <c r="B33" s="4">
        <v>10012</v>
      </c>
    </row>
    <row r="34" spans="2:8" ht="15.75" thickBot="1" x14ac:dyDescent="0.3">
      <c r="B34" s="4">
        <v>10010</v>
      </c>
    </row>
    <row r="35" spans="2:8" ht="15.75" thickBot="1" x14ac:dyDescent="0.3">
      <c r="B35" s="4">
        <v>10015</v>
      </c>
      <c r="G35" s="2" t="s">
        <v>5</v>
      </c>
      <c r="H35" t="s">
        <v>55</v>
      </c>
    </row>
    <row r="36" spans="2:8" ht="15.75" thickBot="1" x14ac:dyDescent="0.3">
      <c r="B36" s="4">
        <v>10011</v>
      </c>
      <c r="F36">
        <v>1</v>
      </c>
      <c r="G36" s="10" t="e">
        <f>#REF!</f>
        <v>#REF!</v>
      </c>
      <c r="H36">
        <f ca="1">RANDBETWEEN(70,100)</f>
        <v>86</v>
      </c>
    </row>
    <row r="37" spans="2:8" ht="15.75" thickBot="1" x14ac:dyDescent="0.3">
      <c r="F37">
        <v>2</v>
      </c>
      <c r="G37" s="10" t="e">
        <f>#REF!</f>
        <v>#REF!</v>
      </c>
      <c r="H37">
        <f t="shared" ref="H37:H50" ca="1" si="0">RANDBETWEEN(70,100)</f>
        <v>78</v>
      </c>
    </row>
    <row r="38" spans="2:8" ht="15.75" thickBot="1" x14ac:dyDescent="0.3">
      <c r="F38">
        <v>3</v>
      </c>
      <c r="G38" s="4">
        <v>18</v>
      </c>
      <c r="H38">
        <f t="shared" ca="1" si="0"/>
        <v>75</v>
      </c>
    </row>
    <row r="39" spans="2:8" ht="15.75" thickBot="1" x14ac:dyDescent="0.3">
      <c r="F39">
        <v>4</v>
      </c>
      <c r="G39" s="4">
        <v>20</v>
      </c>
      <c r="H39">
        <f t="shared" ca="1" si="0"/>
        <v>84</v>
      </c>
    </row>
    <row r="40" spans="2:8" ht="15.75" thickBot="1" x14ac:dyDescent="0.3">
      <c r="F40">
        <v>5</v>
      </c>
      <c r="G40" s="10" t="e">
        <f>#REF!</f>
        <v>#REF!</v>
      </c>
      <c r="H40">
        <f t="shared" ca="1" si="0"/>
        <v>99</v>
      </c>
    </row>
    <row r="41" spans="2:8" ht="15.75" thickBot="1" x14ac:dyDescent="0.3">
      <c r="F41">
        <v>6</v>
      </c>
      <c r="G41" s="10" t="e">
        <f>#REF!</f>
        <v>#REF!</v>
      </c>
      <c r="H41">
        <f t="shared" ca="1" si="0"/>
        <v>71</v>
      </c>
    </row>
    <row r="42" spans="2:8" ht="15.75" thickBot="1" x14ac:dyDescent="0.3">
      <c r="F42">
        <v>7</v>
      </c>
      <c r="G42" s="4">
        <v>25</v>
      </c>
      <c r="H42">
        <f t="shared" ca="1" si="0"/>
        <v>86</v>
      </c>
    </row>
    <row r="43" spans="2:8" ht="15.75" thickBot="1" x14ac:dyDescent="0.3">
      <c r="F43">
        <v>8</v>
      </c>
      <c r="G43" s="4">
        <v>25</v>
      </c>
      <c r="H43">
        <f t="shared" ca="1" si="0"/>
        <v>84</v>
      </c>
    </row>
    <row r="44" spans="2:8" ht="15.75" thickBot="1" x14ac:dyDescent="0.3">
      <c r="F44">
        <v>9</v>
      </c>
      <c r="G44" s="10" t="e">
        <f>#REF!</f>
        <v>#REF!</v>
      </c>
      <c r="H44">
        <f t="shared" ca="1" si="0"/>
        <v>95</v>
      </c>
    </row>
    <row r="45" spans="2:8" ht="15.75" thickBot="1" x14ac:dyDescent="0.3">
      <c r="F45">
        <v>10</v>
      </c>
      <c r="G45" s="4">
        <v>28</v>
      </c>
      <c r="H45">
        <f t="shared" ca="1" si="0"/>
        <v>71</v>
      </c>
    </row>
    <row r="46" spans="2:8" ht="15.75" thickBot="1" x14ac:dyDescent="0.3">
      <c r="F46">
        <v>11</v>
      </c>
      <c r="G46" s="4">
        <v>30</v>
      </c>
      <c r="H46">
        <f t="shared" ca="1" si="0"/>
        <v>87</v>
      </c>
    </row>
    <row r="47" spans="2:8" ht="15.75" thickBot="1" x14ac:dyDescent="0.3">
      <c r="F47">
        <v>12</v>
      </c>
      <c r="G47" s="4">
        <v>33</v>
      </c>
      <c r="H47">
        <f t="shared" ca="1" si="0"/>
        <v>96</v>
      </c>
    </row>
    <row r="48" spans="2:8" ht="15.75" thickBot="1" x14ac:dyDescent="0.3">
      <c r="F48">
        <v>13</v>
      </c>
      <c r="G48" s="4">
        <v>35</v>
      </c>
      <c r="H48">
        <f t="shared" ca="1" si="0"/>
        <v>71</v>
      </c>
    </row>
    <row r="49" spans="2:8" ht="15.75" thickBot="1" x14ac:dyDescent="0.3">
      <c r="F49">
        <v>14</v>
      </c>
      <c r="G49" s="4">
        <v>35</v>
      </c>
      <c r="H49">
        <f t="shared" ca="1" si="0"/>
        <v>81</v>
      </c>
    </row>
    <row r="50" spans="2:8" ht="15.75" thickBot="1" x14ac:dyDescent="0.3">
      <c r="F50">
        <v>15</v>
      </c>
      <c r="G50" s="4">
        <v>40</v>
      </c>
      <c r="H50">
        <f t="shared" ca="1" si="0"/>
        <v>80</v>
      </c>
    </row>
    <row r="51" spans="2:8" x14ac:dyDescent="0.25">
      <c r="G51" s="11">
        <v>40</v>
      </c>
    </row>
    <row r="52" spans="2:8" x14ac:dyDescent="0.25">
      <c r="G52" s="11">
        <v>48</v>
      </c>
    </row>
    <row r="53" spans="2:8" x14ac:dyDescent="0.25">
      <c r="G53" s="11">
        <v>50</v>
      </c>
    </row>
    <row r="54" spans="2:8" x14ac:dyDescent="0.25">
      <c r="G54" s="11">
        <v>55</v>
      </c>
    </row>
    <row r="55" spans="2:8" x14ac:dyDescent="0.25">
      <c r="G55" s="11">
        <v>60</v>
      </c>
    </row>
    <row r="56" spans="2:8" x14ac:dyDescent="0.25">
      <c r="G56">
        <f>K1</f>
        <v>0</v>
      </c>
    </row>
    <row r="57" spans="2:8" x14ac:dyDescent="0.25">
      <c r="G57">
        <f>K2</f>
        <v>0</v>
      </c>
    </row>
    <row r="59" spans="2:8" ht="18.75" x14ac:dyDescent="0.3">
      <c r="B59" s="8" t="s">
        <v>58</v>
      </c>
      <c r="F59" s="5" t="str">
        <f t="shared" ref="F59:G65" si="1">J4</f>
        <v>Total</v>
      </c>
    </row>
    <row r="60" spans="2:8" x14ac:dyDescent="0.25">
      <c r="B60" s="9" t="s">
        <v>56</v>
      </c>
      <c r="C60" s="7">
        <v>542</v>
      </c>
      <c r="F60" t="str">
        <f t="shared" si="1"/>
        <v> Max</v>
      </c>
    </row>
    <row r="61" spans="2:8" x14ac:dyDescent="0.25">
      <c r="B61" s="9" t="s">
        <v>57</v>
      </c>
      <c r="C61" s="7">
        <v>60</v>
      </c>
      <c r="F61" t="str">
        <f t="shared" si="1"/>
        <v> Min</v>
      </c>
    </row>
    <row r="62" spans="2:8" x14ac:dyDescent="0.25">
      <c r="B62" s="9" t="s">
        <v>59</v>
      </c>
      <c r="C62" s="7">
        <v>0</v>
      </c>
      <c r="F62" t="str">
        <f t="shared" si="1"/>
        <v> Average</v>
      </c>
    </row>
    <row r="63" spans="2:8" x14ac:dyDescent="0.25">
      <c r="B63" s="9" t="s">
        <v>60</v>
      </c>
      <c r="C63" s="7">
        <v>21.68</v>
      </c>
      <c r="F63" t="str">
        <f t="shared" si="1"/>
        <v> Mode</v>
      </c>
    </row>
    <row r="64" spans="2:8" x14ac:dyDescent="0.25">
      <c r="B64" s="9" t="s">
        <v>61</v>
      </c>
      <c r="C64" s="7">
        <v>20.489265482198235</v>
      </c>
      <c r="F64" t="str">
        <f t="shared" si="1"/>
        <v> Median</v>
      </c>
    </row>
    <row r="65" spans="6:6" x14ac:dyDescent="0.25">
      <c r="F65" t="str">
        <f t="shared" si="1"/>
        <v>Standard Deviation</v>
      </c>
    </row>
  </sheetData>
  <autoFilter ref="G35:G65" xr:uid="{E4FE5B68-DACF-41E0-832B-490090DF3F97}">
    <sortState xmlns:xlrd2="http://schemas.microsoft.com/office/spreadsheetml/2017/richdata2" ref="G36:G65">
      <sortCondition ref="G35:G60"/>
    </sortState>
  </autoFilter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2D58-5BA0-4169-A05F-C72498E6E09D}">
  <dimension ref="A1:L27"/>
  <sheetViews>
    <sheetView workbookViewId="0">
      <selection sqref="A1:H26"/>
    </sheetView>
  </sheetViews>
  <sheetFormatPr defaultRowHeight="15" x14ac:dyDescent="0.25"/>
  <cols>
    <col min="9" max="9" width="18.28515625" bestFit="1" customWidth="1"/>
  </cols>
  <sheetData>
    <row r="1" spans="1:12" ht="15.75" thickBot="1" x14ac:dyDescent="0.3">
      <c r="A1" t="s">
        <v>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2" ht="15.75" thickBot="1" x14ac:dyDescent="0.3">
      <c r="A2">
        <v>6</v>
      </c>
      <c r="B2" s="3" t="s">
        <v>15</v>
      </c>
      <c r="C2" s="4">
        <v>12</v>
      </c>
      <c r="D2" s="3" t="s">
        <v>16</v>
      </c>
      <c r="E2" s="4">
        <v>10013</v>
      </c>
      <c r="F2" s="4">
        <v>3</v>
      </c>
      <c r="G2" s="4">
        <v>28</v>
      </c>
      <c r="H2" s="4">
        <v>45</v>
      </c>
      <c r="I2" t="str">
        <f>IFERROR(VLOOKUP(E2,$K$4:$L$8,2,FALSE),"other")</f>
        <v>A</v>
      </c>
      <c r="J2" t="str">
        <f>_xlfn.XLOOKUP(E2,$K$4:$K$8,$L$4:$L$8,"other",0,1)</f>
        <v>A</v>
      </c>
    </row>
    <row r="3" spans="1:12" ht="15.75" thickBot="1" x14ac:dyDescent="0.3">
      <c r="A3">
        <v>21</v>
      </c>
      <c r="B3" s="3" t="s">
        <v>40</v>
      </c>
      <c r="C3" s="4">
        <v>15</v>
      </c>
      <c r="D3" s="3" t="s">
        <v>41</v>
      </c>
      <c r="E3" s="4">
        <v>10014</v>
      </c>
      <c r="F3" s="4">
        <v>16</v>
      </c>
      <c r="G3" s="4">
        <v>55</v>
      </c>
      <c r="H3" s="4">
        <v>40</v>
      </c>
      <c r="I3" t="str">
        <f t="shared" ref="I3:I26" si="0">IFERROR(VLOOKUP(E3,$K$4:$L$8,2,FALSE),"other")</f>
        <v>B</v>
      </c>
      <c r="J3" t="str">
        <f t="shared" ref="J3:J26" si="1">_xlfn.XLOOKUP(E3,$K$4:$K$8,$L$4:$L$8,"other",0,1)</f>
        <v>B</v>
      </c>
      <c r="K3" s="2" t="s">
        <v>3</v>
      </c>
    </row>
    <row r="4" spans="1:12" ht="15.75" thickBot="1" x14ac:dyDescent="0.3">
      <c r="A4">
        <v>12</v>
      </c>
      <c r="B4" s="3" t="s">
        <v>27</v>
      </c>
      <c r="C4" s="4">
        <v>17</v>
      </c>
      <c r="D4" s="3" t="s">
        <v>28</v>
      </c>
      <c r="E4" s="4">
        <v>10012</v>
      </c>
      <c r="F4" s="4">
        <v>10</v>
      </c>
      <c r="G4" s="4">
        <v>18</v>
      </c>
      <c r="H4" s="4">
        <v>25</v>
      </c>
      <c r="I4" t="str">
        <f t="shared" si="0"/>
        <v>C</v>
      </c>
      <c r="J4" t="str">
        <f t="shared" si="1"/>
        <v>C</v>
      </c>
      <c r="K4" s="4">
        <v>10013</v>
      </c>
      <c r="L4" t="s">
        <v>62</v>
      </c>
    </row>
    <row r="5" spans="1:12" ht="15.75" thickBot="1" x14ac:dyDescent="0.3">
      <c r="A5">
        <v>10</v>
      </c>
      <c r="B5" s="3" t="s">
        <v>23</v>
      </c>
      <c r="C5" s="4">
        <v>22</v>
      </c>
      <c r="D5" s="3" t="s">
        <v>24</v>
      </c>
      <c r="E5" s="4">
        <v>10010</v>
      </c>
      <c r="F5" s="4">
        <v>8</v>
      </c>
      <c r="G5" s="4">
        <v>40</v>
      </c>
      <c r="H5" s="4">
        <v>48</v>
      </c>
      <c r="I5" t="str">
        <f t="shared" si="0"/>
        <v>D</v>
      </c>
      <c r="J5" t="str">
        <f t="shared" si="1"/>
        <v>D</v>
      </c>
      <c r="K5" s="4">
        <v>10014</v>
      </c>
      <c r="L5" t="s">
        <v>63</v>
      </c>
    </row>
    <row r="6" spans="1:12" ht="15.75" thickBot="1" x14ac:dyDescent="0.3">
      <c r="A6">
        <v>17</v>
      </c>
      <c r="B6" s="3" t="s">
        <v>35</v>
      </c>
      <c r="C6" s="4">
        <v>24</v>
      </c>
      <c r="D6" s="3" t="s">
        <v>8</v>
      </c>
      <c r="E6" s="4">
        <v>10015</v>
      </c>
      <c r="F6" s="4">
        <v>13</v>
      </c>
      <c r="G6" s="4">
        <v>30</v>
      </c>
      <c r="H6" s="4">
        <v>35</v>
      </c>
      <c r="I6" t="str">
        <f t="shared" si="0"/>
        <v>other</v>
      </c>
      <c r="J6" t="str">
        <f t="shared" si="1"/>
        <v>other</v>
      </c>
      <c r="K6" s="4">
        <v>10012</v>
      </c>
      <c r="L6" t="s">
        <v>64</v>
      </c>
    </row>
    <row r="7" spans="1:12" ht="15.75" thickBot="1" x14ac:dyDescent="0.3">
      <c r="A7">
        <v>20</v>
      </c>
      <c r="B7" s="3" t="s">
        <v>39</v>
      </c>
      <c r="C7" s="4">
        <v>39</v>
      </c>
      <c r="D7" s="3" t="s">
        <v>12</v>
      </c>
      <c r="E7" s="4">
        <v>10013</v>
      </c>
      <c r="F7" s="4">
        <v>15</v>
      </c>
      <c r="G7" s="3">
        <v>0</v>
      </c>
      <c r="H7" s="4">
        <v>16</v>
      </c>
      <c r="I7" t="str">
        <f t="shared" si="0"/>
        <v>A</v>
      </c>
      <c r="J7" t="str">
        <f t="shared" si="1"/>
        <v>A</v>
      </c>
      <c r="K7" s="4">
        <v>10010</v>
      </c>
      <c r="L7" t="s">
        <v>65</v>
      </c>
    </row>
    <row r="8" spans="1:12" ht="15.75" thickBot="1" x14ac:dyDescent="0.3">
      <c r="A8">
        <v>24</v>
      </c>
      <c r="B8" s="3" t="s">
        <v>44</v>
      </c>
      <c r="C8" s="4">
        <v>43</v>
      </c>
      <c r="D8" s="3" t="s">
        <v>24</v>
      </c>
      <c r="E8" s="4">
        <v>10011</v>
      </c>
      <c r="F8" s="4">
        <v>2</v>
      </c>
      <c r="G8" s="4">
        <v>25</v>
      </c>
      <c r="H8" s="4">
        <v>26</v>
      </c>
      <c r="I8" t="str">
        <f t="shared" si="0"/>
        <v>E</v>
      </c>
      <c r="J8" t="str">
        <f t="shared" si="1"/>
        <v>E</v>
      </c>
      <c r="K8" s="4">
        <v>10011</v>
      </c>
      <c r="L8" t="s">
        <v>66</v>
      </c>
    </row>
    <row r="9" spans="1:12" ht="15.75" thickBot="1" x14ac:dyDescent="0.3">
      <c r="A9">
        <v>3</v>
      </c>
      <c r="B9" s="3" t="s">
        <v>9</v>
      </c>
      <c r="C9" s="4">
        <v>45</v>
      </c>
      <c r="D9" s="3" t="s">
        <v>10</v>
      </c>
      <c r="E9" s="4">
        <v>10014</v>
      </c>
      <c r="F9" s="4">
        <v>2</v>
      </c>
      <c r="G9" s="3">
        <v>0</v>
      </c>
      <c r="H9" s="4">
        <v>15</v>
      </c>
      <c r="I9" t="str">
        <f t="shared" si="0"/>
        <v>B</v>
      </c>
      <c r="J9" t="str">
        <f t="shared" si="1"/>
        <v>B</v>
      </c>
    </row>
    <row r="10" spans="1:12" ht="15.75" thickBot="1" x14ac:dyDescent="0.3">
      <c r="A10">
        <v>14</v>
      </c>
      <c r="B10" s="3" t="s">
        <v>31</v>
      </c>
      <c r="C10" s="4">
        <v>55</v>
      </c>
      <c r="D10" s="3" t="s">
        <v>32</v>
      </c>
      <c r="E10" s="4">
        <v>10015</v>
      </c>
      <c r="F10" s="4">
        <v>11</v>
      </c>
      <c r="G10" s="4">
        <v>60</v>
      </c>
      <c r="H10" s="4">
        <v>72</v>
      </c>
      <c r="I10" t="str">
        <f t="shared" si="0"/>
        <v>other</v>
      </c>
      <c r="J10" t="str">
        <f t="shared" si="1"/>
        <v>other</v>
      </c>
    </row>
    <row r="11" spans="1:12" ht="15.75" thickBot="1" x14ac:dyDescent="0.3">
      <c r="A11">
        <v>19</v>
      </c>
      <c r="B11" s="3" t="s">
        <v>38</v>
      </c>
      <c r="C11" s="4">
        <v>60</v>
      </c>
      <c r="D11" s="3" t="s">
        <v>26</v>
      </c>
      <c r="E11" s="4">
        <v>10012</v>
      </c>
      <c r="F11" s="4">
        <v>14</v>
      </c>
      <c r="G11" s="4">
        <v>40</v>
      </c>
      <c r="H11" s="4">
        <v>62</v>
      </c>
      <c r="I11" t="str">
        <f t="shared" si="0"/>
        <v>C</v>
      </c>
      <c r="J11" t="str">
        <f t="shared" si="1"/>
        <v>C</v>
      </c>
    </row>
    <row r="12" spans="1:12" ht="15.75" thickBot="1" x14ac:dyDescent="0.3">
      <c r="A12">
        <v>4</v>
      </c>
      <c r="B12" s="3" t="s">
        <v>11</v>
      </c>
      <c r="C12" s="4">
        <v>67</v>
      </c>
      <c r="D12" s="3" t="s">
        <v>12</v>
      </c>
      <c r="E12" s="4">
        <v>10010</v>
      </c>
      <c r="F12" s="4">
        <v>3</v>
      </c>
      <c r="G12" s="4">
        <v>35</v>
      </c>
      <c r="H12" s="4">
        <v>50</v>
      </c>
      <c r="I12" t="str">
        <f t="shared" si="0"/>
        <v>D</v>
      </c>
      <c r="J12" t="str">
        <f t="shared" si="1"/>
        <v>D</v>
      </c>
    </row>
    <row r="13" spans="1:12" ht="15.75" thickBot="1" x14ac:dyDescent="0.3">
      <c r="A13">
        <v>9</v>
      </c>
      <c r="B13" s="3" t="s">
        <v>21</v>
      </c>
      <c r="C13" s="4">
        <v>74</v>
      </c>
      <c r="D13" s="3" t="s">
        <v>22</v>
      </c>
      <c r="E13" s="4">
        <v>10014</v>
      </c>
      <c r="F13" s="4">
        <v>7</v>
      </c>
      <c r="G13" s="3">
        <v>0</v>
      </c>
      <c r="H13" s="4">
        <v>12</v>
      </c>
      <c r="I13" t="str">
        <f t="shared" si="0"/>
        <v>B</v>
      </c>
      <c r="J13" t="str">
        <f t="shared" si="1"/>
        <v>B</v>
      </c>
    </row>
    <row r="14" spans="1:12" ht="15.75" thickBot="1" x14ac:dyDescent="0.3">
      <c r="A14">
        <v>18</v>
      </c>
      <c r="B14" s="3" t="s">
        <v>36</v>
      </c>
      <c r="C14" s="4">
        <v>81</v>
      </c>
      <c r="D14" s="3" t="s">
        <v>37</v>
      </c>
      <c r="E14" s="4">
        <v>10010</v>
      </c>
      <c r="F14" s="4">
        <v>8</v>
      </c>
      <c r="G14" s="3">
        <v>0</v>
      </c>
      <c r="H14" s="4">
        <v>28</v>
      </c>
      <c r="I14" t="str">
        <f t="shared" si="0"/>
        <v>D</v>
      </c>
      <c r="J14" t="str">
        <f t="shared" si="1"/>
        <v>D</v>
      </c>
    </row>
    <row r="15" spans="1:12" ht="15.75" thickBot="1" x14ac:dyDescent="0.3">
      <c r="A15">
        <v>5</v>
      </c>
      <c r="B15" s="3" t="s">
        <v>13</v>
      </c>
      <c r="C15" s="4">
        <v>89</v>
      </c>
      <c r="D15" s="3" t="s">
        <v>14</v>
      </c>
      <c r="E15" s="4">
        <v>10011</v>
      </c>
      <c r="F15" s="4">
        <v>4</v>
      </c>
      <c r="G15" s="3">
        <v>0</v>
      </c>
      <c r="H15" s="4">
        <v>22</v>
      </c>
      <c r="I15" t="str">
        <f t="shared" si="0"/>
        <v>E</v>
      </c>
      <c r="J15" t="str">
        <f t="shared" si="1"/>
        <v>E</v>
      </c>
    </row>
    <row r="16" spans="1:12" ht="15.75" thickBot="1" x14ac:dyDescent="0.3">
      <c r="A16">
        <v>15</v>
      </c>
      <c r="B16" s="3" t="s">
        <v>33</v>
      </c>
      <c r="C16" s="4">
        <v>99</v>
      </c>
      <c r="D16" s="3" t="s">
        <v>8</v>
      </c>
      <c r="E16" s="4">
        <v>10013</v>
      </c>
      <c r="F16" s="4">
        <v>6</v>
      </c>
      <c r="G16" s="3">
        <v>0</v>
      </c>
      <c r="H16" s="4">
        <v>19</v>
      </c>
      <c r="I16" t="str">
        <f t="shared" si="0"/>
        <v>A</v>
      </c>
      <c r="J16" t="str">
        <f t="shared" si="1"/>
        <v>A</v>
      </c>
    </row>
    <row r="17" spans="1:10" ht="15.75" thickBot="1" x14ac:dyDescent="0.3">
      <c r="A17">
        <v>13</v>
      </c>
      <c r="B17" s="3" t="s">
        <v>29</v>
      </c>
      <c r="C17" s="4">
        <v>101</v>
      </c>
      <c r="D17" s="3" t="s">
        <v>30</v>
      </c>
      <c r="E17" s="4">
        <v>10011</v>
      </c>
      <c r="F17" s="4">
        <v>2</v>
      </c>
      <c r="G17" s="3">
        <v>0</v>
      </c>
      <c r="H17" s="4">
        <v>14</v>
      </c>
      <c r="I17" t="str">
        <f t="shared" si="0"/>
        <v>E</v>
      </c>
      <c r="J17" t="str">
        <f t="shared" si="1"/>
        <v>E</v>
      </c>
    </row>
    <row r="18" spans="1:10" ht="15.75" thickBot="1" x14ac:dyDescent="0.3">
      <c r="A18">
        <v>2</v>
      </c>
      <c r="B18" s="3" t="s">
        <v>7</v>
      </c>
      <c r="C18" s="4">
        <v>102</v>
      </c>
      <c r="D18" s="3" t="s">
        <v>8</v>
      </c>
      <c r="E18" s="4">
        <v>10011</v>
      </c>
      <c r="F18" s="4">
        <v>1</v>
      </c>
      <c r="G18" s="4">
        <v>20</v>
      </c>
      <c r="H18" s="4">
        <v>30</v>
      </c>
      <c r="I18" t="str">
        <f t="shared" si="0"/>
        <v>E</v>
      </c>
      <c r="J18" t="str">
        <f t="shared" si="1"/>
        <v>E</v>
      </c>
    </row>
    <row r="19" spans="1:10" ht="15.75" thickBot="1" x14ac:dyDescent="0.3">
      <c r="A19">
        <v>23</v>
      </c>
      <c r="B19" s="3" t="s">
        <v>43</v>
      </c>
      <c r="C19" s="4">
        <v>120</v>
      </c>
      <c r="D19" s="3" t="s">
        <v>10</v>
      </c>
      <c r="E19" s="4">
        <v>10014</v>
      </c>
      <c r="F19" s="4">
        <v>7</v>
      </c>
      <c r="G19" s="3">
        <v>0</v>
      </c>
      <c r="H19" s="4">
        <v>17</v>
      </c>
      <c r="I19" t="str">
        <f t="shared" si="0"/>
        <v>B</v>
      </c>
      <c r="J19" t="str">
        <f t="shared" si="1"/>
        <v>B</v>
      </c>
    </row>
    <row r="20" spans="1:10" ht="15.75" thickBot="1" x14ac:dyDescent="0.3">
      <c r="A20">
        <v>16</v>
      </c>
      <c r="B20" s="3" t="s">
        <v>34</v>
      </c>
      <c r="C20" s="4">
        <v>144</v>
      </c>
      <c r="D20" s="3" t="s">
        <v>32</v>
      </c>
      <c r="E20" s="4">
        <v>10011</v>
      </c>
      <c r="F20" s="4">
        <v>12</v>
      </c>
      <c r="G20" s="4">
        <v>25</v>
      </c>
      <c r="H20" s="4">
        <v>55</v>
      </c>
      <c r="I20" t="str">
        <f t="shared" si="0"/>
        <v>E</v>
      </c>
      <c r="J20" t="str">
        <f t="shared" si="1"/>
        <v>E</v>
      </c>
    </row>
    <row r="21" spans="1:10" ht="15.75" thickBot="1" x14ac:dyDescent="0.3">
      <c r="A21">
        <v>11</v>
      </c>
      <c r="B21" s="3" t="s">
        <v>25</v>
      </c>
      <c r="C21" s="4">
        <v>200</v>
      </c>
      <c r="D21" s="3" t="s">
        <v>26</v>
      </c>
      <c r="E21" s="4">
        <v>10013</v>
      </c>
      <c r="F21" s="4">
        <v>9</v>
      </c>
      <c r="G21" s="4">
        <v>33</v>
      </c>
      <c r="H21" s="4">
        <v>60</v>
      </c>
      <c r="I21" t="str">
        <f t="shared" si="0"/>
        <v>A</v>
      </c>
      <c r="J21" t="str">
        <f t="shared" si="1"/>
        <v>A</v>
      </c>
    </row>
    <row r="22" spans="1:10" ht="15.75" thickBot="1" x14ac:dyDescent="0.3">
      <c r="A22">
        <v>22</v>
      </c>
      <c r="B22" s="3" t="s">
        <v>42</v>
      </c>
      <c r="C22" s="4">
        <v>200</v>
      </c>
      <c r="D22" s="3" t="s">
        <v>30</v>
      </c>
      <c r="E22" s="4">
        <v>10010</v>
      </c>
      <c r="F22" s="4">
        <v>9</v>
      </c>
      <c r="G22" s="4">
        <v>35</v>
      </c>
      <c r="H22" s="4">
        <v>50</v>
      </c>
      <c r="I22" t="str">
        <f t="shared" si="0"/>
        <v>D</v>
      </c>
      <c r="J22" t="str">
        <f t="shared" si="1"/>
        <v>D</v>
      </c>
    </row>
    <row r="23" spans="1:10" ht="15.75" thickBot="1" x14ac:dyDescent="0.3">
      <c r="A23">
        <v>7</v>
      </c>
      <c r="B23" s="3" t="s">
        <v>17</v>
      </c>
      <c r="C23" s="4">
        <v>210</v>
      </c>
      <c r="D23" s="3" t="s">
        <v>18</v>
      </c>
      <c r="E23" s="4">
        <v>10012</v>
      </c>
      <c r="F23" s="4">
        <v>5</v>
      </c>
      <c r="G23" s="3">
        <v>0</v>
      </c>
      <c r="H23" s="4">
        <v>18</v>
      </c>
      <c r="I23" t="str">
        <f t="shared" si="0"/>
        <v>C</v>
      </c>
      <c r="J23" t="str">
        <f t="shared" si="1"/>
        <v>C</v>
      </c>
    </row>
    <row r="24" spans="1:10" ht="15.75" thickBot="1" x14ac:dyDescent="0.3">
      <c r="A24">
        <v>25</v>
      </c>
      <c r="B24" s="3" t="s">
        <v>45</v>
      </c>
      <c r="C24" s="4">
        <v>221</v>
      </c>
      <c r="D24" s="3" t="s">
        <v>8</v>
      </c>
      <c r="E24" s="4">
        <v>10011</v>
      </c>
      <c r="F24" s="4">
        <v>17</v>
      </c>
      <c r="G24" s="3">
        <v>0</v>
      </c>
      <c r="H24" s="4">
        <v>22</v>
      </c>
      <c r="I24" t="str">
        <f t="shared" si="0"/>
        <v>E</v>
      </c>
      <c r="J24" t="str">
        <f t="shared" si="1"/>
        <v>E</v>
      </c>
    </row>
    <row r="25" spans="1:10" ht="15.75" thickBot="1" x14ac:dyDescent="0.3">
      <c r="A25">
        <v>26</v>
      </c>
      <c r="B25" s="3" t="s">
        <v>46</v>
      </c>
      <c r="C25" s="4">
        <v>250</v>
      </c>
      <c r="D25" s="3" t="s">
        <v>20</v>
      </c>
      <c r="E25" s="4">
        <v>10015</v>
      </c>
      <c r="F25" s="4">
        <v>18</v>
      </c>
      <c r="G25" s="4">
        <v>48</v>
      </c>
      <c r="H25" s="4">
        <v>53</v>
      </c>
      <c r="I25" t="str">
        <f t="shared" si="0"/>
        <v>other</v>
      </c>
      <c r="J25" t="str">
        <f t="shared" si="1"/>
        <v>other</v>
      </c>
    </row>
    <row r="26" spans="1:10" ht="15.75" thickBot="1" x14ac:dyDescent="0.3">
      <c r="A26">
        <v>8</v>
      </c>
      <c r="B26" s="3" t="s">
        <v>19</v>
      </c>
      <c r="C26" s="4">
        <v>300</v>
      </c>
      <c r="D26" s="3" t="s">
        <v>20</v>
      </c>
      <c r="E26" s="4">
        <v>10015</v>
      </c>
      <c r="F26" s="4">
        <v>6</v>
      </c>
      <c r="G26" s="4">
        <v>50</v>
      </c>
      <c r="H26" s="4">
        <v>75</v>
      </c>
      <c r="I26" t="str">
        <f t="shared" si="0"/>
        <v>other</v>
      </c>
      <c r="J26" t="str">
        <f t="shared" si="1"/>
        <v>other</v>
      </c>
    </row>
    <row r="27" spans="1:10" ht="15.75" thickBot="1" x14ac:dyDescent="0.3">
      <c r="B27" s="1"/>
      <c r="C27" s="1"/>
      <c r="D27" s="1"/>
      <c r="E27" s="1"/>
      <c r="F27" s="1"/>
      <c r="G27" s="1"/>
      <c r="H27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A173-D8E3-468C-ABD7-C98757906D5E}">
  <dimension ref="A1:P59"/>
  <sheetViews>
    <sheetView tabSelected="1" topLeftCell="K1" workbookViewId="0">
      <selection activeCell="N20" sqref="N20"/>
    </sheetView>
  </sheetViews>
  <sheetFormatPr defaultRowHeight="15" x14ac:dyDescent="0.25"/>
  <cols>
    <col min="2" max="2" width="22.28515625" bestFit="1" customWidth="1"/>
    <col min="3" max="3" width="15.85546875" bestFit="1" customWidth="1"/>
    <col min="4" max="4" width="23.85546875" bestFit="1" customWidth="1"/>
    <col min="5" max="5" width="29" bestFit="1" customWidth="1"/>
    <col min="9" max="9" width="18.42578125" bestFit="1" customWidth="1"/>
    <col min="13" max="13" width="15.85546875" bestFit="1" customWidth="1"/>
    <col min="14" max="14" width="23.85546875" bestFit="1" customWidth="1"/>
    <col min="15" max="15" width="29" bestFit="1" customWidth="1"/>
    <col min="16" max="16" width="22.5703125" bestFit="1" customWidth="1"/>
  </cols>
  <sheetData>
    <row r="1" spans="1:16" ht="15.75" thickBot="1" x14ac:dyDescent="0.3">
      <c r="A1" t="s">
        <v>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L1" s="4">
        <v>10013</v>
      </c>
    </row>
    <row r="2" spans="1:16" ht="15.75" thickBot="1" x14ac:dyDescent="0.3">
      <c r="A2">
        <v>6</v>
      </c>
      <c r="B2" s="3" t="s">
        <v>15</v>
      </c>
      <c r="C2" s="4">
        <v>12</v>
      </c>
      <c r="D2" s="3" t="s">
        <v>16</v>
      </c>
      <c r="E2" s="4">
        <v>10013</v>
      </c>
      <c r="F2" s="4">
        <v>3</v>
      </c>
      <c r="G2" s="4">
        <v>28</v>
      </c>
      <c r="H2" s="4">
        <v>45</v>
      </c>
      <c r="I2" t="b">
        <f>E2=$L$1</f>
        <v>1</v>
      </c>
      <c r="J2" t="str">
        <f>IF(E2=$L$1,"ANO","NE")</f>
        <v>ANO</v>
      </c>
    </row>
    <row r="3" spans="1:16" ht="15.75" thickBot="1" x14ac:dyDescent="0.3">
      <c r="A3">
        <v>21</v>
      </c>
      <c r="B3" s="3" t="s">
        <v>40</v>
      </c>
      <c r="C3" s="4">
        <v>15</v>
      </c>
      <c r="D3" s="3" t="s">
        <v>41</v>
      </c>
      <c r="E3" s="4">
        <v>10014</v>
      </c>
      <c r="F3" s="4">
        <v>16</v>
      </c>
      <c r="G3" s="4">
        <v>55</v>
      </c>
      <c r="H3" s="4">
        <v>40</v>
      </c>
      <c r="I3" t="b">
        <f t="shared" ref="I3:I26" si="0">E3=$L$1</f>
        <v>0</v>
      </c>
      <c r="J3" t="str">
        <f t="shared" ref="J3:J26" si="1">IF(E3=$L$1,"ANO","NE")</f>
        <v>NE</v>
      </c>
    </row>
    <row r="4" spans="1:16" ht="15.75" thickBot="1" x14ac:dyDescent="0.3">
      <c r="A4">
        <v>12</v>
      </c>
      <c r="B4" s="3" t="s">
        <v>27</v>
      </c>
      <c r="C4" s="4">
        <v>17</v>
      </c>
      <c r="D4" s="3" t="s">
        <v>28</v>
      </c>
      <c r="E4" s="4">
        <v>10012</v>
      </c>
      <c r="F4" s="4">
        <v>10</v>
      </c>
      <c r="G4" s="4">
        <v>18</v>
      </c>
      <c r="H4" s="4">
        <v>25</v>
      </c>
      <c r="I4" t="b">
        <f t="shared" si="0"/>
        <v>0</v>
      </c>
      <c r="J4" t="str">
        <f t="shared" si="1"/>
        <v>NE</v>
      </c>
      <c r="M4" s="8" t="s">
        <v>67</v>
      </c>
      <c r="N4" t="s">
        <v>69</v>
      </c>
      <c r="O4" t="s">
        <v>56</v>
      </c>
      <c r="P4" t="s">
        <v>73</v>
      </c>
    </row>
    <row r="5" spans="1:16" ht="15.75" thickBot="1" x14ac:dyDescent="0.3">
      <c r="A5">
        <v>10</v>
      </c>
      <c r="B5" s="3" t="s">
        <v>23</v>
      </c>
      <c r="C5" s="4">
        <v>22</v>
      </c>
      <c r="D5" s="3" t="s">
        <v>24</v>
      </c>
      <c r="E5" s="4">
        <v>10010</v>
      </c>
      <c r="F5" s="4">
        <v>8</v>
      </c>
      <c r="G5" s="4">
        <v>40</v>
      </c>
      <c r="H5" s="4">
        <v>48</v>
      </c>
      <c r="I5" t="b">
        <f t="shared" si="0"/>
        <v>0</v>
      </c>
      <c r="J5" t="str">
        <f t="shared" si="1"/>
        <v>NE</v>
      </c>
      <c r="M5" s="9">
        <v>10015</v>
      </c>
      <c r="N5" s="7">
        <v>4</v>
      </c>
      <c r="O5" s="7">
        <v>188</v>
      </c>
      <c r="P5" s="7">
        <v>58.75</v>
      </c>
    </row>
    <row r="6" spans="1:16" ht="15.75" thickBot="1" x14ac:dyDescent="0.3">
      <c r="A6">
        <v>17</v>
      </c>
      <c r="B6" s="3" t="s">
        <v>35</v>
      </c>
      <c r="C6" s="4">
        <v>24</v>
      </c>
      <c r="D6" s="3" t="s">
        <v>8</v>
      </c>
      <c r="E6" s="4">
        <v>10015</v>
      </c>
      <c r="F6" s="4">
        <v>13</v>
      </c>
      <c r="G6" s="4">
        <v>30</v>
      </c>
      <c r="H6" s="4">
        <v>35</v>
      </c>
      <c r="I6" t="b">
        <f t="shared" si="0"/>
        <v>0</v>
      </c>
      <c r="J6" t="str">
        <f t="shared" si="1"/>
        <v>NE</v>
      </c>
      <c r="M6" s="9">
        <v>10010</v>
      </c>
      <c r="N6" s="7">
        <v>4</v>
      </c>
      <c r="O6" s="7">
        <v>110</v>
      </c>
      <c r="P6" s="7">
        <v>44</v>
      </c>
    </row>
    <row r="7" spans="1:16" ht="15.75" thickBot="1" x14ac:dyDescent="0.3">
      <c r="A7">
        <v>20</v>
      </c>
      <c r="B7" s="3" t="s">
        <v>39</v>
      </c>
      <c r="C7" s="4">
        <v>39</v>
      </c>
      <c r="D7" s="3" t="s">
        <v>12</v>
      </c>
      <c r="E7" s="4">
        <v>10013</v>
      </c>
      <c r="F7" s="4">
        <v>15</v>
      </c>
      <c r="G7" s="3">
        <v>0</v>
      </c>
      <c r="H7" s="4">
        <v>16</v>
      </c>
      <c r="I7" t="b">
        <f>E7=$L$1</f>
        <v>1</v>
      </c>
      <c r="J7" t="str">
        <f t="shared" si="1"/>
        <v>ANO</v>
      </c>
      <c r="M7" s="9">
        <v>10011</v>
      </c>
      <c r="N7" s="7">
        <v>6</v>
      </c>
      <c r="O7" s="7">
        <v>70</v>
      </c>
      <c r="P7" s="7">
        <v>28.166666666666668</v>
      </c>
    </row>
    <row r="8" spans="1:16" ht="15.75" thickBot="1" x14ac:dyDescent="0.3">
      <c r="A8">
        <v>24</v>
      </c>
      <c r="B8" s="3" t="s">
        <v>44</v>
      </c>
      <c r="C8" s="4">
        <v>43</v>
      </c>
      <c r="D8" s="3" t="s">
        <v>24</v>
      </c>
      <c r="E8" s="4">
        <v>10011</v>
      </c>
      <c r="F8" s="4">
        <v>2</v>
      </c>
      <c r="G8" s="4">
        <v>25</v>
      </c>
      <c r="H8" s="4">
        <v>26</v>
      </c>
      <c r="I8" t="b">
        <f t="shared" si="0"/>
        <v>0</v>
      </c>
      <c r="J8" t="str">
        <f t="shared" si="1"/>
        <v>NE</v>
      </c>
      <c r="M8" s="9">
        <v>10013</v>
      </c>
      <c r="N8" s="7">
        <v>4</v>
      </c>
      <c r="O8" s="7">
        <v>61</v>
      </c>
      <c r="P8" s="7">
        <v>35</v>
      </c>
    </row>
    <row r="9" spans="1:16" ht="15.75" thickBot="1" x14ac:dyDescent="0.3">
      <c r="A9">
        <v>3</v>
      </c>
      <c r="B9" s="3" t="s">
        <v>9</v>
      </c>
      <c r="C9" s="4">
        <v>45</v>
      </c>
      <c r="D9" s="3" t="s">
        <v>10</v>
      </c>
      <c r="E9" s="4">
        <v>10014</v>
      </c>
      <c r="F9" s="4">
        <v>2</v>
      </c>
      <c r="G9" s="3">
        <v>0</v>
      </c>
      <c r="H9" s="4">
        <v>15</v>
      </c>
      <c r="I9" t="b">
        <f>E9=$L$1</f>
        <v>0</v>
      </c>
      <c r="J9" t="str">
        <f t="shared" si="1"/>
        <v>NE</v>
      </c>
      <c r="M9" s="9">
        <v>10012</v>
      </c>
      <c r="N9" s="7">
        <v>3</v>
      </c>
      <c r="O9" s="7">
        <v>58</v>
      </c>
      <c r="P9" s="7">
        <v>35</v>
      </c>
    </row>
    <row r="10" spans="1:16" ht="15.75" thickBot="1" x14ac:dyDescent="0.3">
      <c r="A10">
        <v>14</v>
      </c>
      <c r="B10" s="3" t="s">
        <v>31</v>
      </c>
      <c r="C10" s="4">
        <v>55</v>
      </c>
      <c r="D10" s="3" t="s">
        <v>32</v>
      </c>
      <c r="E10" s="4">
        <v>10015</v>
      </c>
      <c r="F10" s="4">
        <v>11</v>
      </c>
      <c r="G10" s="4">
        <v>60</v>
      </c>
      <c r="H10" s="4">
        <v>72</v>
      </c>
      <c r="I10" t="b">
        <f>E10=$L$1</f>
        <v>0</v>
      </c>
      <c r="J10" t="str">
        <f t="shared" si="1"/>
        <v>NE</v>
      </c>
      <c r="M10" s="9">
        <v>10014</v>
      </c>
      <c r="N10" s="7">
        <v>4</v>
      </c>
      <c r="O10" s="7">
        <v>55</v>
      </c>
      <c r="P10" s="7">
        <v>21</v>
      </c>
    </row>
    <row r="11" spans="1:16" ht="15.75" thickBot="1" x14ac:dyDescent="0.3">
      <c r="A11">
        <v>19</v>
      </c>
      <c r="B11" s="3" t="s">
        <v>38</v>
      </c>
      <c r="C11" s="4">
        <v>60</v>
      </c>
      <c r="D11" s="3" t="s">
        <v>26</v>
      </c>
      <c r="E11" s="4">
        <v>10012</v>
      </c>
      <c r="F11" s="4">
        <v>14</v>
      </c>
      <c r="G11" s="4">
        <v>40</v>
      </c>
      <c r="H11" s="4">
        <v>62</v>
      </c>
      <c r="I11" t="b">
        <f t="shared" si="0"/>
        <v>0</v>
      </c>
      <c r="J11" t="str">
        <f t="shared" si="1"/>
        <v>NE</v>
      </c>
      <c r="M11" s="9" t="s">
        <v>68</v>
      </c>
      <c r="N11" s="7">
        <v>25</v>
      </c>
      <c r="O11" s="7">
        <v>542</v>
      </c>
      <c r="P11" s="7">
        <v>36.36</v>
      </c>
    </row>
    <row r="12" spans="1:16" ht="15.75" thickBot="1" x14ac:dyDescent="0.3">
      <c r="A12">
        <v>4</v>
      </c>
      <c r="B12" s="3" t="s">
        <v>11</v>
      </c>
      <c r="C12" s="4">
        <v>67</v>
      </c>
      <c r="D12" s="3" t="s">
        <v>12</v>
      </c>
      <c r="E12" s="4">
        <v>10010</v>
      </c>
      <c r="F12" s="4">
        <v>3</v>
      </c>
      <c r="G12" s="4">
        <v>35</v>
      </c>
      <c r="H12" s="4">
        <v>50</v>
      </c>
      <c r="I12" t="b">
        <f>E12=$L$1</f>
        <v>0</v>
      </c>
      <c r="J12" t="str">
        <f t="shared" si="1"/>
        <v>NE</v>
      </c>
    </row>
    <row r="13" spans="1:16" ht="15.75" thickBot="1" x14ac:dyDescent="0.3">
      <c r="A13">
        <v>9</v>
      </c>
      <c r="B13" s="3" t="s">
        <v>21</v>
      </c>
      <c r="C13" s="4">
        <v>74</v>
      </c>
      <c r="D13" s="3" t="s">
        <v>22</v>
      </c>
      <c r="E13" s="4">
        <v>10014</v>
      </c>
      <c r="F13" s="4">
        <v>7</v>
      </c>
      <c r="G13" s="3">
        <v>0</v>
      </c>
      <c r="H13" s="4">
        <v>12</v>
      </c>
      <c r="I13" t="b">
        <f t="shared" si="0"/>
        <v>0</v>
      </c>
      <c r="J13" t="str">
        <f t="shared" si="1"/>
        <v>NE</v>
      </c>
    </row>
    <row r="14" spans="1:16" ht="15.75" thickBot="1" x14ac:dyDescent="0.3">
      <c r="A14">
        <v>18</v>
      </c>
      <c r="B14" s="3" t="s">
        <v>36</v>
      </c>
      <c r="C14" s="4">
        <v>81</v>
      </c>
      <c r="D14" s="3" t="s">
        <v>37</v>
      </c>
      <c r="E14" s="4">
        <v>10010</v>
      </c>
      <c r="F14" s="4">
        <v>8</v>
      </c>
      <c r="G14" s="3">
        <v>0</v>
      </c>
      <c r="H14" s="4">
        <v>28</v>
      </c>
      <c r="I14" t="b">
        <f t="shared" si="0"/>
        <v>0</v>
      </c>
      <c r="J14" t="str">
        <f t="shared" si="1"/>
        <v>NE</v>
      </c>
    </row>
    <row r="15" spans="1:16" ht="15.75" thickBot="1" x14ac:dyDescent="0.3">
      <c r="A15">
        <v>5</v>
      </c>
      <c r="B15" s="3" t="s">
        <v>13</v>
      </c>
      <c r="C15" s="4">
        <v>89</v>
      </c>
      <c r="D15" s="3" t="s">
        <v>14</v>
      </c>
      <c r="E15" s="4">
        <v>10011</v>
      </c>
      <c r="F15" s="4">
        <v>4</v>
      </c>
      <c r="G15" s="3">
        <v>0</v>
      </c>
      <c r="H15" s="4">
        <v>22</v>
      </c>
      <c r="I15" t="b">
        <f t="shared" si="0"/>
        <v>0</v>
      </c>
      <c r="J15" t="str">
        <f t="shared" si="1"/>
        <v>NE</v>
      </c>
    </row>
    <row r="16" spans="1:16" ht="15.75" thickBot="1" x14ac:dyDescent="0.3">
      <c r="A16">
        <v>15</v>
      </c>
      <c r="B16" s="3" t="s">
        <v>33</v>
      </c>
      <c r="C16" s="4">
        <v>99</v>
      </c>
      <c r="D16" s="3" t="s">
        <v>8</v>
      </c>
      <c r="E16" s="4">
        <v>10013</v>
      </c>
      <c r="F16" s="4">
        <v>6</v>
      </c>
      <c r="G16" s="3">
        <v>0</v>
      </c>
      <c r="H16" s="4">
        <v>19</v>
      </c>
      <c r="I16" t="b">
        <f t="shared" si="0"/>
        <v>1</v>
      </c>
      <c r="J16" t="str">
        <f t="shared" si="1"/>
        <v>ANO</v>
      </c>
    </row>
    <row r="17" spans="1:10" ht="15.75" thickBot="1" x14ac:dyDescent="0.3">
      <c r="A17">
        <v>13</v>
      </c>
      <c r="B17" s="3" t="s">
        <v>29</v>
      </c>
      <c r="C17" s="4">
        <v>101</v>
      </c>
      <c r="D17" s="3" t="s">
        <v>30</v>
      </c>
      <c r="E17" s="4">
        <v>10011</v>
      </c>
      <c r="F17" s="4">
        <v>2</v>
      </c>
      <c r="G17" s="3">
        <v>0</v>
      </c>
      <c r="H17" s="4">
        <v>14</v>
      </c>
      <c r="I17" t="b">
        <f t="shared" si="0"/>
        <v>0</v>
      </c>
      <c r="J17" t="str">
        <f t="shared" si="1"/>
        <v>NE</v>
      </c>
    </row>
    <row r="18" spans="1:10" ht="15.75" thickBot="1" x14ac:dyDescent="0.3">
      <c r="A18">
        <v>2</v>
      </c>
      <c r="B18" s="3" t="s">
        <v>7</v>
      </c>
      <c r="C18" s="4">
        <v>102</v>
      </c>
      <c r="D18" s="3" t="s">
        <v>8</v>
      </c>
      <c r="E18" s="4">
        <v>10011</v>
      </c>
      <c r="F18" s="4">
        <v>1</v>
      </c>
      <c r="G18" s="4">
        <v>20</v>
      </c>
      <c r="H18" s="4">
        <v>30</v>
      </c>
      <c r="I18" t="b">
        <f t="shared" si="0"/>
        <v>0</v>
      </c>
      <c r="J18" t="str">
        <f t="shared" si="1"/>
        <v>NE</v>
      </c>
    </row>
    <row r="19" spans="1:10" ht="15.75" thickBot="1" x14ac:dyDescent="0.3">
      <c r="A19">
        <v>23</v>
      </c>
      <c r="B19" s="3" t="s">
        <v>43</v>
      </c>
      <c r="C19" s="4">
        <v>120</v>
      </c>
      <c r="D19" s="3" t="s">
        <v>10</v>
      </c>
      <c r="E19" s="4">
        <v>10014</v>
      </c>
      <c r="F19" s="4">
        <v>7</v>
      </c>
      <c r="G19" s="3">
        <v>0</v>
      </c>
      <c r="H19" s="4">
        <v>17</v>
      </c>
      <c r="I19" t="b">
        <f t="shared" si="0"/>
        <v>0</v>
      </c>
      <c r="J19" t="str">
        <f t="shared" si="1"/>
        <v>NE</v>
      </c>
    </row>
    <row r="20" spans="1:10" ht="15.75" thickBot="1" x14ac:dyDescent="0.3">
      <c r="A20">
        <v>16</v>
      </c>
      <c r="B20" s="3" t="s">
        <v>34</v>
      </c>
      <c r="C20" s="4">
        <v>144</v>
      </c>
      <c r="D20" s="3" t="s">
        <v>32</v>
      </c>
      <c r="E20" s="4">
        <v>10011</v>
      </c>
      <c r="F20" s="4">
        <v>12</v>
      </c>
      <c r="G20" s="4">
        <v>25</v>
      </c>
      <c r="H20" s="4">
        <v>55</v>
      </c>
      <c r="I20" t="b">
        <f t="shared" si="0"/>
        <v>0</v>
      </c>
      <c r="J20" t="str">
        <f t="shared" si="1"/>
        <v>NE</v>
      </c>
    </row>
    <row r="21" spans="1:10" ht="15.75" thickBot="1" x14ac:dyDescent="0.3">
      <c r="A21">
        <v>11</v>
      </c>
      <c r="B21" s="3" t="s">
        <v>25</v>
      </c>
      <c r="C21" s="4">
        <v>200</v>
      </c>
      <c r="D21" s="3" t="s">
        <v>26</v>
      </c>
      <c r="E21" s="4">
        <v>10013</v>
      </c>
      <c r="F21" s="4">
        <v>9</v>
      </c>
      <c r="G21" s="4">
        <v>33</v>
      </c>
      <c r="H21" s="4">
        <v>60</v>
      </c>
      <c r="I21" t="b">
        <f t="shared" si="0"/>
        <v>1</v>
      </c>
      <c r="J21" t="str">
        <f t="shared" si="1"/>
        <v>ANO</v>
      </c>
    </row>
    <row r="22" spans="1:10" ht="15.75" thickBot="1" x14ac:dyDescent="0.3">
      <c r="A22">
        <v>22</v>
      </c>
      <c r="B22" s="3" t="s">
        <v>42</v>
      </c>
      <c r="C22" s="4">
        <v>200</v>
      </c>
      <c r="D22" s="3" t="s">
        <v>30</v>
      </c>
      <c r="E22" s="4">
        <v>10010</v>
      </c>
      <c r="F22" s="4">
        <v>9</v>
      </c>
      <c r="G22" s="4">
        <v>35</v>
      </c>
      <c r="H22" s="4">
        <v>50</v>
      </c>
      <c r="I22" t="b">
        <f t="shared" si="0"/>
        <v>0</v>
      </c>
      <c r="J22" t="str">
        <f t="shared" si="1"/>
        <v>NE</v>
      </c>
    </row>
    <row r="23" spans="1:10" ht="15.75" thickBot="1" x14ac:dyDescent="0.3">
      <c r="A23">
        <v>7</v>
      </c>
      <c r="B23" s="3" t="s">
        <v>17</v>
      </c>
      <c r="C23" s="4">
        <v>210</v>
      </c>
      <c r="D23" s="3" t="s">
        <v>18</v>
      </c>
      <c r="E23" s="4">
        <v>10012</v>
      </c>
      <c r="F23" s="4">
        <v>5</v>
      </c>
      <c r="G23" s="3">
        <v>0</v>
      </c>
      <c r="H23" s="4">
        <v>18</v>
      </c>
      <c r="I23" t="b">
        <f t="shared" si="0"/>
        <v>0</v>
      </c>
      <c r="J23" t="str">
        <f t="shared" si="1"/>
        <v>NE</v>
      </c>
    </row>
    <row r="24" spans="1:10" ht="15.75" thickBot="1" x14ac:dyDescent="0.3">
      <c r="A24">
        <v>25</v>
      </c>
      <c r="B24" s="3" t="s">
        <v>45</v>
      </c>
      <c r="C24" s="4">
        <v>221</v>
      </c>
      <c r="D24" s="3" t="s">
        <v>8</v>
      </c>
      <c r="E24" s="4">
        <v>10011</v>
      </c>
      <c r="F24" s="4">
        <v>17</v>
      </c>
      <c r="G24" s="3">
        <v>0</v>
      </c>
      <c r="H24" s="4">
        <v>22</v>
      </c>
      <c r="I24" t="b">
        <f t="shared" si="0"/>
        <v>0</v>
      </c>
      <c r="J24" t="str">
        <f t="shared" si="1"/>
        <v>NE</v>
      </c>
    </row>
    <row r="25" spans="1:10" ht="15.75" thickBot="1" x14ac:dyDescent="0.3">
      <c r="A25">
        <v>26</v>
      </c>
      <c r="B25" s="3" t="s">
        <v>46</v>
      </c>
      <c r="C25" s="4">
        <v>250</v>
      </c>
      <c r="D25" s="3" t="s">
        <v>20</v>
      </c>
      <c r="E25" s="4">
        <v>10015</v>
      </c>
      <c r="F25" s="4">
        <v>18</v>
      </c>
      <c r="G25" s="4">
        <v>48</v>
      </c>
      <c r="H25" s="4">
        <v>53</v>
      </c>
      <c r="I25" t="b">
        <f t="shared" si="0"/>
        <v>0</v>
      </c>
      <c r="J25" t="str">
        <f t="shared" si="1"/>
        <v>NE</v>
      </c>
    </row>
    <row r="26" spans="1:10" ht="15.75" thickBot="1" x14ac:dyDescent="0.3">
      <c r="A26">
        <v>8</v>
      </c>
      <c r="B26" s="3" t="s">
        <v>19</v>
      </c>
      <c r="C26" s="4">
        <v>300</v>
      </c>
      <c r="D26" s="3" t="s">
        <v>20</v>
      </c>
      <c r="E26" s="4">
        <v>10015</v>
      </c>
      <c r="F26" s="4">
        <v>6</v>
      </c>
      <c r="G26" s="4">
        <v>50</v>
      </c>
      <c r="H26" s="4">
        <v>75</v>
      </c>
      <c r="I26" t="b">
        <f t="shared" si="0"/>
        <v>0</v>
      </c>
      <c r="J26" t="str">
        <f t="shared" si="1"/>
        <v>NE</v>
      </c>
    </row>
    <row r="30" spans="1:10" x14ac:dyDescent="0.25">
      <c r="C30" s="8" t="s">
        <v>67</v>
      </c>
      <c r="D30" t="s">
        <v>69</v>
      </c>
      <c r="E30" t="s">
        <v>56</v>
      </c>
    </row>
    <row r="31" spans="1:10" x14ac:dyDescent="0.25">
      <c r="C31" s="9">
        <v>10010</v>
      </c>
      <c r="D31" s="7">
        <v>4</v>
      </c>
      <c r="E31" s="7">
        <v>110</v>
      </c>
    </row>
    <row r="32" spans="1:10" x14ac:dyDescent="0.25">
      <c r="C32" s="9">
        <v>10011</v>
      </c>
      <c r="D32" s="7">
        <v>6</v>
      </c>
      <c r="E32" s="7">
        <v>70</v>
      </c>
    </row>
    <row r="33" spans="3:9" ht="15.75" thickBot="1" x14ac:dyDescent="0.3">
      <c r="C33" s="9">
        <v>10012</v>
      </c>
      <c r="D33" s="7">
        <v>3</v>
      </c>
      <c r="E33" s="7">
        <v>58</v>
      </c>
    </row>
    <row r="34" spans="3:9" ht="15.75" thickBot="1" x14ac:dyDescent="0.3">
      <c r="C34" s="9">
        <v>10013</v>
      </c>
      <c r="D34" s="7">
        <v>4</v>
      </c>
      <c r="E34" s="7">
        <v>61</v>
      </c>
      <c r="I34" s="2" t="s">
        <v>5</v>
      </c>
    </row>
    <row r="35" spans="3:9" ht="15.75" thickBot="1" x14ac:dyDescent="0.3">
      <c r="C35" s="9">
        <v>10014</v>
      </c>
      <c r="D35" s="7">
        <v>4</v>
      </c>
      <c r="E35" s="7">
        <v>55</v>
      </c>
      <c r="I35" s="4">
        <v>28</v>
      </c>
    </row>
    <row r="36" spans="3:9" ht="15.75" thickBot="1" x14ac:dyDescent="0.3">
      <c r="C36" s="9">
        <v>10015</v>
      </c>
      <c r="D36" s="7">
        <v>4</v>
      </c>
      <c r="E36" s="7">
        <v>188</v>
      </c>
      <c r="I36" s="4">
        <v>55</v>
      </c>
    </row>
    <row r="37" spans="3:9" ht="15.75" thickBot="1" x14ac:dyDescent="0.3">
      <c r="C37" s="9" t="s">
        <v>68</v>
      </c>
      <c r="D37" s="7">
        <v>25</v>
      </c>
      <c r="E37" s="7">
        <v>542</v>
      </c>
      <c r="I37" s="4">
        <v>18</v>
      </c>
    </row>
    <row r="38" spans="3:9" ht="15.75" thickBot="1" x14ac:dyDescent="0.3">
      <c r="I38" s="4">
        <v>40</v>
      </c>
    </row>
    <row r="39" spans="3:9" ht="15.75" thickBot="1" x14ac:dyDescent="0.3">
      <c r="I39" s="4">
        <v>30</v>
      </c>
    </row>
    <row r="40" spans="3:9" ht="15.75" thickBot="1" x14ac:dyDescent="0.3">
      <c r="I40" s="3">
        <v>0</v>
      </c>
    </row>
    <row r="41" spans="3:9" ht="15.75" thickBot="1" x14ac:dyDescent="0.3">
      <c r="I41" s="4">
        <v>25</v>
      </c>
    </row>
    <row r="42" spans="3:9" ht="15.75" thickBot="1" x14ac:dyDescent="0.3">
      <c r="I42" s="3">
        <v>0</v>
      </c>
    </row>
    <row r="43" spans="3:9" ht="15.75" thickBot="1" x14ac:dyDescent="0.3">
      <c r="I43" s="4">
        <v>60</v>
      </c>
    </row>
    <row r="44" spans="3:9" ht="15.75" thickBot="1" x14ac:dyDescent="0.3">
      <c r="I44" s="4">
        <v>40</v>
      </c>
    </row>
    <row r="45" spans="3:9" ht="15.75" thickBot="1" x14ac:dyDescent="0.3">
      <c r="I45" s="4">
        <v>35</v>
      </c>
    </row>
    <row r="46" spans="3:9" ht="15.75" thickBot="1" x14ac:dyDescent="0.3">
      <c r="I46" s="3">
        <v>0</v>
      </c>
    </row>
    <row r="47" spans="3:9" ht="15.75" thickBot="1" x14ac:dyDescent="0.3">
      <c r="I47" s="3">
        <v>0</v>
      </c>
    </row>
    <row r="48" spans="3:9" ht="15.75" thickBot="1" x14ac:dyDescent="0.3">
      <c r="I48" s="3">
        <v>0</v>
      </c>
    </row>
    <row r="49" spans="3:9" ht="15.75" thickBot="1" x14ac:dyDescent="0.3">
      <c r="C49" s="2" t="s">
        <v>3</v>
      </c>
      <c r="D49" t="s">
        <v>70</v>
      </c>
      <c r="E49" t="s">
        <v>71</v>
      </c>
      <c r="F49" t="s">
        <v>72</v>
      </c>
      <c r="I49" s="3">
        <v>0</v>
      </c>
    </row>
    <row r="50" spans="3:9" ht="15.75" thickBot="1" x14ac:dyDescent="0.3">
      <c r="C50" s="4">
        <v>10010</v>
      </c>
      <c r="D50">
        <f>COUNTIF($E$1:$E$26,C50)</f>
        <v>4</v>
      </c>
      <c r="E50">
        <f>COUNTIFS($E$1:$E$26,C50,$G$1:$G$26,"&gt;0")</f>
        <v>3</v>
      </c>
      <c r="F50">
        <f>SUMIFS($G$2:$G$26,$E$2:$E$26,C50)</f>
        <v>110</v>
      </c>
      <c r="I50" s="3">
        <v>0</v>
      </c>
    </row>
    <row r="51" spans="3:9" ht="15.75" thickBot="1" x14ac:dyDescent="0.3">
      <c r="C51" s="4">
        <v>10011</v>
      </c>
      <c r="D51">
        <f>COUNTIF($E$1:$E$26,C51)</f>
        <v>6</v>
      </c>
      <c r="E51">
        <f>COUNTIFS($E$1:$E$26,C51,$G$1:$G$26,"&gt;0")</f>
        <v>3</v>
      </c>
      <c r="F51">
        <f>SUMIFS($G$2:$G$26,$E$2:$E$26,C51)</f>
        <v>70</v>
      </c>
      <c r="I51" s="4">
        <v>20</v>
      </c>
    </row>
    <row r="52" spans="3:9" ht="15.75" thickBot="1" x14ac:dyDescent="0.3">
      <c r="C52" s="4">
        <v>10012</v>
      </c>
      <c r="D52">
        <f>COUNTIF($E$1:$E$26,C52)</f>
        <v>3</v>
      </c>
      <c r="E52">
        <f>COUNTIFS($E$1:$E$26,C52,$G$1:$G$26,"&gt;0")</f>
        <v>2</v>
      </c>
      <c r="F52">
        <f>SUMIFS($G$2:$G$26,$E$2:$E$26,C52)</f>
        <v>58</v>
      </c>
      <c r="I52" s="3">
        <v>0</v>
      </c>
    </row>
    <row r="53" spans="3:9" ht="15.75" thickBot="1" x14ac:dyDescent="0.3">
      <c r="C53" s="4">
        <v>10013</v>
      </c>
      <c r="D53">
        <f>COUNTIF($E$1:$E$26,C53)</f>
        <v>4</v>
      </c>
      <c r="E53">
        <f>COUNTIFS($E$1:$E$26,C53,$G$1:$G$26,"&gt;0")</f>
        <v>2</v>
      </c>
      <c r="F53">
        <f>SUMIFS($G$2:$G$26,$E$2:$E$26,C53)</f>
        <v>61</v>
      </c>
      <c r="I53" s="4">
        <v>25</v>
      </c>
    </row>
    <row r="54" spans="3:9" ht="15.75" thickBot="1" x14ac:dyDescent="0.3">
      <c r="C54" s="4">
        <v>10014</v>
      </c>
      <c r="D54">
        <f>COUNTIF($E$1:$E$26,C54)</f>
        <v>4</v>
      </c>
      <c r="E54">
        <f>COUNTIFS($E$1:$E$26,C54,$G$1:$G$26,"&gt;0")</f>
        <v>1</v>
      </c>
      <c r="F54">
        <f>SUMIFS($G$2:$G$26,$E$2:$E$26,C54)</f>
        <v>55</v>
      </c>
      <c r="I54" s="4">
        <v>33</v>
      </c>
    </row>
    <row r="55" spans="3:9" ht="15.75" thickBot="1" x14ac:dyDescent="0.3">
      <c r="C55" s="4">
        <v>10015</v>
      </c>
      <c r="D55">
        <f>COUNTIF($E$1:$E$26,C55)</f>
        <v>4</v>
      </c>
      <c r="E55">
        <f>COUNTIFS($E$1:$E$26,C55,$G$1:$G$26,"&gt;0")</f>
        <v>4</v>
      </c>
      <c r="F55">
        <f>SUMIFS($G$2:$G$26,$E$2:$E$26,C55)</f>
        <v>188</v>
      </c>
      <c r="I55" s="4">
        <v>35</v>
      </c>
    </row>
    <row r="56" spans="3:9" ht="15.75" thickBot="1" x14ac:dyDescent="0.3">
      <c r="I56" s="3">
        <v>0</v>
      </c>
    </row>
    <row r="57" spans="3:9" ht="15.75" thickBot="1" x14ac:dyDescent="0.3">
      <c r="I57" s="3">
        <v>0</v>
      </c>
    </row>
    <row r="58" spans="3:9" ht="15.75" thickBot="1" x14ac:dyDescent="0.3">
      <c r="I58" s="4">
        <v>48</v>
      </c>
    </row>
    <row r="59" spans="3:9" ht="15.75" thickBot="1" x14ac:dyDescent="0.3">
      <c r="I59" s="4">
        <v>50</v>
      </c>
    </row>
  </sheetData>
  <autoFilter ref="C49:F49" xr:uid="{6413A173-D8E3-468C-ABD7-C98757906D5E}">
    <sortState xmlns:xlrd2="http://schemas.microsoft.com/office/spreadsheetml/2017/richdata2" ref="C50:F55">
      <sortCondition ref="C49"/>
    </sortState>
  </autoFilter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Minasjan, Garegin</dc:creator>
  <cp:lastModifiedBy>Minasjan, Garegin</cp:lastModifiedBy>
  <dcterms:created xsi:type="dcterms:W3CDTF">2024-11-03T08:04:50Z</dcterms:created>
  <dcterms:modified xsi:type="dcterms:W3CDTF">2024-11-03T09:00:21Z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667839-fe67-4c45-b4fd-b6a0cfe9c919_Enabled">
    <vt:lpwstr>true</vt:lpwstr>
  </property>
  <property fmtid="{D5CDD505-2E9C-101B-9397-08002B2CF9AE}" pid="3" name="MSIP_Label_55667839-fe67-4c45-b4fd-b6a0cfe9c919_SetDate">
    <vt:lpwstr>2024-11-03T09:00:19Z</vt:lpwstr>
  </property>
  <property fmtid="{D5CDD505-2E9C-101B-9397-08002B2CF9AE}" pid="4" name="MSIP_Label_55667839-fe67-4c45-b4fd-b6a0cfe9c919_Method">
    <vt:lpwstr>Privileged</vt:lpwstr>
  </property>
  <property fmtid="{D5CDD505-2E9C-101B-9397-08002B2CF9AE}" pid="5" name="MSIP_Label_55667839-fe67-4c45-b4fd-b6a0cfe9c919_Name">
    <vt:lpwstr>Public - External</vt:lpwstr>
  </property>
  <property fmtid="{D5CDD505-2E9C-101B-9397-08002B2CF9AE}" pid="6" name="MSIP_Label_55667839-fe67-4c45-b4fd-b6a0cfe9c919_SiteId">
    <vt:lpwstr>58288272-c24c-4c0c-bc60-dc0cbadd0866</vt:lpwstr>
  </property>
  <property fmtid="{D5CDD505-2E9C-101B-9397-08002B2CF9AE}" pid="7" name="MSIP_Label_55667839-fe67-4c45-b4fd-b6a0cfe9c919_ActionId">
    <vt:lpwstr>e6912f56-2c7d-4541-843a-0a57ff065365</vt:lpwstr>
  </property>
  <property fmtid="{D5CDD505-2E9C-101B-9397-08002B2CF9AE}" pid="8" name="MSIP_Label_55667839-fe67-4c45-b4fd-b6a0cfe9c919_ContentBits">
    <vt:lpwstr>0</vt:lpwstr>
  </property>
</Properties>
</file>