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36d6fea219364/Desktop/ms excel/"/>
    </mc:Choice>
  </mc:AlternateContent>
  <xr:revisionPtr revIDLastSave="19" documentId="13_ncr:1_{996F9A1C-AA32-4FEC-AA24-15787E0DB7B3}" xr6:coauthVersionLast="47" xr6:coauthVersionMax="47" xr10:uidLastSave="{36687998-770D-4D80-B733-1F6568AC3477}"/>
  <bookViews>
    <workbookView xWindow="-108" yWindow="-108" windowWidth="23256" windowHeight="12456" firstSheet="1" activeTab="1" xr2:uid="{463DC314-058D-4C72-98B4-5A871A8F922F}"/>
  </bookViews>
  <sheets>
    <sheet name="shopping_trends" sheetId="1" r:id="rId1"/>
    <sheet name="Sheet1" sheetId="2" r:id="rId2"/>
  </sheets>
  <definedNames>
    <definedName name="_xlnm._FilterDatabase" localSheetId="1" hidden="1">Sheet1!$V$1:$X$3902</definedName>
    <definedName name="_xlnm._FilterDatabase" localSheetId="0" hidden="1">shopping_trends!$A$1:$S$3901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3" i="2"/>
  <c r="Y3" i="2" s="1"/>
  <c r="Z3" i="2" s="1"/>
  <c r="L4" i="2"/>
  <c r="L5" i="2"/>
  <c r="L6" i="2"/>
  <c r="L3" i="2"/>
  <c r="H4" i="2"/>
  <c r="H5" i="2"/>
  <c r="H6" i="2"/>
  <c r="H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I3" i="2" l="1"/>
  <c r="AJ3" i="2" s="1"/>
  <c r="T3" i="2"/>
  <c r="AN3" i="2"/>
  <c r="AC3" i="2"/>
  <c r="AD3" i="2" s="1"/>
  <c r="AE3" i="2" s="1"/>
  <c r="O4" i="2" l="1"/>
  <c r="O5" i="2"/>
  <c r="O6" i="2"/>
  <c r="O7" i="2"/>
  <c r="O8" i="2"/>
  <c r="O3" i="2"/>
  <c r="K4" i="2"/>
  <c r="K5" i="2"/>
  <c r="K6" i="2"/>
  <c r="K3" i="2"/>
  <c r="F4" i="2"/>
  <c r="F5" i="2"/>
  <c r="F6" i="2"/>
  <c r="F3" i="2"/>
  <c r="B3" i="2"/>
  <c r="B2" i="2"/>
  <c r="B1" i="2"/>
  <c r="G3" i="2" l="1"/>
</calcChain>
</file>

<file path=xl/sharedStrings.xml><?xml version="1.0" encoding="utf-8"?>
<sst xmlns="http://schemas.openxmlformats.org/spreadsheetml/2006/main" count="54785" uniqueCount="176">
  <si>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</si>
  <si>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</si>
  <si>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</si>
  <si>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</si>
  <si>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</si>
  <si>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</si>
  <si>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</si>
  <si>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</si>
  <si>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</si>
  <si>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</si>
  <si>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</si>
  <si>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</si>
  <si>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</si>
  <si>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</si>
  <si>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</si>
  <si>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</si>
  <si>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</si>
  <si>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</si>
  <si>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</si>
  <si>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</si>
  <si>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</si>
  <si>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</si>
  <si>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</si>
  <si>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</si>
  <si>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</si>
  <si>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</si>
  <si>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</si>
  <si>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</si>
  <si>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</si>
  <si>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</si>
  <si>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</si>
  <si>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</si>
  <si>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</si>
  <si>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</si>
  <si>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</si>
  <si>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</si>
  <si>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</si>
  <si>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</si>
  <si>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</si>
  <si>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</si>
  <si>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</si>
  <si>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</si>
  <si>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</si>
  <si>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</si>
  <si>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</si>
  <si>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</si>
  <si>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</si>
  <si>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</si>
  <si>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</si>
  <si>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</si>
  <si>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</si>
  <si>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</si>
  <si>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</si>
  <si>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</si>
  <si>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</si>
  <si>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</si>
  <si>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</si>
  <si>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</si>
  <si>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</si>
  <si>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</si>
  <si>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</si>
  <si>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</si>
  <si>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</si>
  <si>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</si>
  <si>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</si>
  <si>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</si>
  <si>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</si>
  <si>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</si>
  <si>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</si>
  <si>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</si>
  <si>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</si>
  <si>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</si>
  <si>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</si>
  <si>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</si>
  <si>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</si>
  <si>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</si>
  <si>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</si>
  <si>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</si>
  <si>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</si>
  <si>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</si>
  <si>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</si>
  <si>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</si>
  <si>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</si>
  <si>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</si>
  <si>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</si>
  <si>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</si>
  <si>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</si>
  <si>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</si>
  <si>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</si>
  <si>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</si>
  <si>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</si>
  <si>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</si>
  <si>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</si>
  <si>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</si>
  <si>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</si>
  <si>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</si>
  <si>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</si>
  <si>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</si>
  <si>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</si>
  <si>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</si>
  <si>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</si>
  <si>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</si>
  <si>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</si>
  <si>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</si>
  <si>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</si>
  <si>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</si>
  <si>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</si>
  <si>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</si>
  <si>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</si>
  <si>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</si>
  <si>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</si>
  <si>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</si>
  <si>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</si>
  <si>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</si>
  <si>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</si>
  <si>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</si>
  <si>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</si>
  <si>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</si>
  <si>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</si>
  <si>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</si>
  <si>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</si>
  <si>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</si>
  <si>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</si>
  <si>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</si>
  <si>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</si>
  <si>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</si>
  <si>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</si>
  <si>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</si>
  <si>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</si>
  <si>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</si>
  <si>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</si>
  <si>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</si>
  <si>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</si>
  <si>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</si>
  <si>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</si>
  <si>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</si>
  <si>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</si>
  <si>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</si>
  <si>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</si>
  <si>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</si>
  <si>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</si>
  <si>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</si>
  <si>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</si>
  <si>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</si>
  <si>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</si>
  <si>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</si>
  <si>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</si>
  <si>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</si>
  <si>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</si>
  <si>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</si>
  <si>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</si>
  <si>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</si>
  <si>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</si>
  <si>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</si>
  <si>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 xml:space="preserve">1) Out of toal customers, how many customers have been purchased atleast 1 time </t>
  </si>
  <si>
    <t>Answer : 4</t>
  </si>
  <si>
    <t>Answer : 5</t>
  </si>
  <si>
    <t>Answer : 6</t>
  </si>
  <si>
    <t>Answer : 7</t>
  </si>
  <si>
    <t>Answer : 8</t>
  </si>
  <si>
    <t>Answer : 9</t>
  </si>
  <si>
    <t>Answer : 10</t>
  </si>
  <si>
    <t>Answer : 11</t>
  </si>
  <si>
    <t xml:space="preserve">2) Out of total customers, how many customers have been purchased more than 30 times </t>
  </si>
  <si>
    <t>count</t>
  </si>
  <si>
    <t>max</t>
  </si>
  <si>
    <t>purchases_benefit</t>
  </si>
  <si>
    <t>3) Out of total cutomers, how many customers have  purchased weekly</t>
  </si>
  <si>
    <t>4) Which category had the highest sales?</t>
  </si>
  <si>
    <t>5) Which season recorded the highest sales figures?</t>
  </si>
  <si>
    <t>6) Which payment method was used most frequently?</t>
  </si>
  <si>
    <t xml:space="preserve">7) Which color clothes did men like more? </t>
  </si>
  <si>
    <t>8) Which color clothes did women like more?</t>
  </si>
  <si>
    <t>9) Which item was most frequently purchased by men?</t>
  </si>
  <si>
    <t>10) Which item was most frequently purchased by women?</t>
  </si>
  <si>
    <t>11) The company is getting more money from the purchases of which age group?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</si>
</sst>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 applyAlignment="1">
      <alignment horizontal="center"/>
    </xf>
    <xf numFmtId="9" fontId="0" fillId="0" borderId="0" xfId="42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8A0611D-CE2C-4571-A70E-2254FF7062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019E-EF82-4C21-868F-A4FF73E9F520}">
  <dimension ref="A1:S3901"/>
  <sheetViews>
    <sheetView topLeftCell="K3876" workbookViewId="0">
      <selection activeCell="D15" sqref="D15"/>
    </sheetView>
  </sheetViews>
  <sheetFormatPr defaultRowHeight="14.45"/>
  <cols>
    <col min="1" max="1" width="16.140625" customWidth="1"/>
    <col min="2" max="2" width="6.85546875" customWidth="1"/>
    <col min="3" max="3" width="10.28515625" customWidth="1"/>
    <col min="4" max="4" width="15.7109375" customWidth="1"/>
    <col min="5" max="5" width="11.85546875" customWidth="1"/>
    <col min="6" max="6" width="23.42578125" customWidth="1"/>
    <col min="7" max="7" width="14" customWidth="1"/>
    <col min="8" max="8" width="9.7109375" customWidth="1"/>
    <col min="9" max="10" width="11.85546875" customWidth="1"/>
    <col min="11" max="11" width="14.28515625" customWidth="1"/>
    <col min="12" max="12" width="21.28515625" customWidth="1"/>
    <col min="13" max="13" width="18.7109375" customWidth="1"/>
    <col min="14" max="14" width="18.42578125" customWidth="1"/>
    <col min="15" max="15" width="18.28515625" customWidth="1"/>
    <col min="16" max="16" width="18.140625" customWidth="1"/>
    <col min="17" max="17" width="20.28515625" customWidth="1"/>
    <col min="18" max="18" width="26" customWidth="1"/>
    <col min="19" max="19" width="23.28515625" customWidth="1"/>
    <col min="20" max="21" width="11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3.1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3.1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3.1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3.5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2.7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2.9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3.2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3.2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2.6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4.8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4.0999999999999996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4.9000000000000004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4.5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4.7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4.7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2.8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4.0999999999999996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4.7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4.5999999999999996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3.3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2.8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4.0999999999999996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3.2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4.4000000000000004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2.9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3.6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3.6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4.4000000000000004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4.0999999999999996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4.7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4.7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4.9000000000000004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3.3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4.5999999999999996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4.5999999999999996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2.8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3.7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4.2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4.5999999999999996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4.5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4.0999999999999996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3.7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4.5999999999999996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2.9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2.9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4.5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2.7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4.5999999999999996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3.7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4.7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2.6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3.9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4.2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4.7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4.4000000000000004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4.2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4.5999999999999996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4.7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3.8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2.7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4.8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4.8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4.7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4.4000000000000004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3.9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4.4000000000000004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4.2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2.9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2.9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2.7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4.5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2.7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4.2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3.3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4.7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2.6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3.3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2.6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4.0999999999999996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4.4000000000000004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4.5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3.7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3.7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3.5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3.6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2.9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4.5999999999999996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4.4000000000000004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4.5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4.5999999999999996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3.8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3.6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4.8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2.6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3.7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2.7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4.5999999999999996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4.8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4.4000000000000004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3.6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3.7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3.1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3.4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2.6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4.3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3.1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3.7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3.8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3.4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4.5999999999999996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4.8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4.3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4.2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4.8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3.1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3.1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3.6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3.9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4.8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4.7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4.2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3.7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3.9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4.7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2.5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4.9000000000000004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4.0999999999999996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3.3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4.7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4.4000000000000004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3.8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3.9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4.9000000000000004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3.1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2.7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3.2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4.5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3.5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2.6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3.2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4.9000000000000004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4.5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4.3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3.2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3.6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4.3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4.0999999999999996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3.8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4.5999999999999996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3.4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2.6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2.8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3.3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2.6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3.6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3.9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3.4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3.5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2.8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2.7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3.7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4.3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4.9000000000000004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3.3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4.7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2.8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3.6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4.5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2.9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3.3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3.1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4.4000000000000004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3.9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2.9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3.1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4.3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3.9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3.2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4.8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3.8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3.3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4.3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2.7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3.2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4.2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2.9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4.0999999999999996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3.2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4.2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4.2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4.4000000000000004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4.2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2.8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3.7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3.5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2.9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3.7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4.4000000000000004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4.5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4.8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2.9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3.2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3.3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4.2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2.9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4.5999999999999996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4.0999999999999996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3.1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4.2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4.5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3.7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3.7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3.4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4.2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2.9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3.5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4.0999999999999996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4.3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2.8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4.9000000000000004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3.3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3.2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4.4000000000000004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4.8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4.2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2.5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3.9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4.9000000000000004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3.5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4.2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4.7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4.5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2.8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2.9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3.2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4.9000000000000004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3.7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4.3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3.9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3.2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3.1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3.9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2.6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3.3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4.5999999999999996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4.5999999999999996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4.4000000000000004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4.2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3.5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3.7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4.2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2.5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3.2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3.5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4.8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2.6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3.4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3.7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4.5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3.7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3.3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4.7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2.7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4.5999999999999996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2.7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4.8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4.4000000000000004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3.2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4.4000000000000004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3.8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3.6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3.3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3.4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3.5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3.6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3.2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3.7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4.5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4.5999999999999996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4.0999999999999996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3.4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3.7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3.3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4.5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3.3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4.3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2.5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2.6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4.9000000000000004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4.7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3.5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4.8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4.3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3.2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3.1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2.8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2.9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3.7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3.3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2.8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4.5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2.6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3.7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4.4000000000000004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4.3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3.5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3.8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3.5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4.5999999999999996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2.6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4.4000000000000004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4.4000000000000004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4.7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3.9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2.7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3.7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2.6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3.9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4.9000000000000004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4.0999999999999996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4.0999999999999996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3.8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3.6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2.6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3.4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3.1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3.7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3.5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2.8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4.5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3.3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3.4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3.2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3.7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4.5999999999999996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4.4000000000000004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4.9000000000000004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4.0999999999999996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4.9000000000000004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4.7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3.4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3.2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2.9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4.5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2.7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3.4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4.5999999999999996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2.7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4.2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3.2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4.8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3.3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4.2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4.8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4.9000000000000004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3.9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4.5999999999999996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3.5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4.8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4.8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4.5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4.8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3.8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4.5999999999999996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3.1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3.4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3.3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4.8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2.8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3.1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4.5999999999999996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2.6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2.6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3.8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4.5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3.5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3.8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3.5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3.1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4.3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3.3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4.7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4.5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2.9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4.0999999999999996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3.5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3.4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3.3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3.2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3.6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4.5999999999999996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2.6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4.3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3.4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3.5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4.2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3.5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3.6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4.3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4.9000000000000004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4.0999999999999996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3.6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3.4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2.9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2.7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4.3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3.3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2.8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3.2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3.6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4.9000000000000004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3.8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3.7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3.9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3.3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2.7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4.7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2.8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4.5999999999999996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4.5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4.0999999999999996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4.5999999999999996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4.9000000000000004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3.9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3.9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2.6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2.7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3.5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3.7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3.2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3.3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4.8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3.2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2.5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3.9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4.7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2.6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2.8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4.4000000000000004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4.5999999999999996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3.2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4.2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3.7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3.9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4.7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4.5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3.3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3.3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4.5999999999999996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3.6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4.8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4.8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2.9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2.8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3.2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3.9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4.3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2.7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3.7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3.9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3.9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3.1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3.3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3.6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4.3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4.5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2.8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2.7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2.9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4.4000000000000004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3.9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3.5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2.5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4.9000000000000004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4.8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3.2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4.9000000000000004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4.3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3.2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3.7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3.2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3.4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4.0999999999999996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4.5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4.5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3.2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4.4000000000000004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3.2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3.1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2.8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4.5999999999999996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4.3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3.3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3.5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3.4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2.8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4.5999999999999996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3.6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3.3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3.1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3.5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3.2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4.8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2.9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3.2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2.9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3.3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2.6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3.5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4.4000000000000004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3.4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4.2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3.6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4.4000000000000004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4.0999999999999996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3.6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4.5999999999999996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3.2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4.8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4.8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3.7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4.5999999999999996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3.7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4.0999999999999996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2.7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4.9000000000000004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4.7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2.8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4.9000000000000004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4.2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3.4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4.5999999999999996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4.2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3.2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4.4000000000000004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2.5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3.6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4.5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3.4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3.2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4.2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4.7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4.2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3.4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4.4000000000000004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4.2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4.5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2.8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3.3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4.5999999999999996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2.5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4.7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4.5999999999999996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2.6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2.6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4.5999999999999996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2.6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4.5999999999999996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3.7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4.4000000000000004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4.7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3.4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3.9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4.0999999999999996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3.7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4.7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4.3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4.0999999999999996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3.9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2.9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3.9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4.3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2.8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3.4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2.7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4.4000000000000004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3.9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2.8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3.2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4.3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4.2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4.9000000000000004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3.7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4.0999999999999996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4.2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3.9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2.9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3.1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3.6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4.4000000000000004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3.1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3.9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4.3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4.9000000000000004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3.6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4.0999999999999996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2.8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4.7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4.4000000000000004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4.9000000000000004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3.1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2.6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2.9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3.3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4.8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4.7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3.3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4.2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4.7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2.6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2.9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2.7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3.3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3.4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4.2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3.8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2.7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4.7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3.5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3.3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4.7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4.7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4.8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2.9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3.1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3.5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3.7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2.8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4.5999999999999996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3.8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2.6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4.0999999999999996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3.3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3.4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3.2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4.5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4.8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3.7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3.4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4.5999999999999996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4.0999999999999996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3.5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3.8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2.6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4.4000000000000004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2.6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3.6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4.2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4.5999999999999996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3.3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3.4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4.4000000000000004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4.3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3.5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4.7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3.1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3.6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4.8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3.7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3.2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3.9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3.5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2.8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2.7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3.1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3.6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2.9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3.6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3.5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3.5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2.8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4.7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3.1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4.9000000000000004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4.0999999999999996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4.7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2.5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4.4000000000000004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3.9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3.7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3.4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4.8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4.2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3.4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2.9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3.3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4.8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3.8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4.5999999999999996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2.6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3.4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4.2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3.9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2.9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4.2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3.6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2.5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2.6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4.3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3.3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2.6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3.6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2.6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3.5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2.5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2.9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4.5999999999999996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3.6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4.5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4.5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3.2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4.8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3.7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3.8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2.7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4.9000000000000004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3.1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4.2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3.8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4.2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4.5999999999999996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3.8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3.3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2.6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4.9000000000000004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3.5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2.8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2.6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3.7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2.7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3.3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4.5999999999999996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4.9000000000000004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4.9000000000000004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2.7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3.2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2.9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3.8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3.9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4.7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4.9000000000000004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4.8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2.5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3.9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3.4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2.5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3.6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3.6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4.0999999999999996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3.7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3.1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4.2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4.3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2.5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3.5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3.1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2.5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3.9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4.9000000000000004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4.3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2.6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4.2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2.6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3.6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3.2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4.4000000000000004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3.7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3.7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4.0999999999999996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3.6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4.3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2.6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2.9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4.2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4.3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3.5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3.1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4.0999999999999996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3.3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4.9000000000000004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3.9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3.9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4.8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2.7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3.1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3.2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2.7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2.5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2.6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2.9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4.2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4.4000000000000004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4.0999999999999996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3.8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4.9000000000000004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4.9000000000000004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4.0999999999999996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3.1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2.7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3.8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4.3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4.0999999999999996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4.4000000000000004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3.6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3.3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3.6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2.8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4.3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3.9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2.7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4.7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3.8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4.7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4.7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3.4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3.5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3.3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4.7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2.8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3.3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2.9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2.8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4.2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4.4000000000000004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3.6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2.7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3.4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2.8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3.4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2.6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4.0999999999999996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2.9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2.7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3.7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4.3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2.6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4.3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4.0999999999999996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4.2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4.2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3.1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4.9000000000000004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4.4000000000000004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4.4000000000000004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3.4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4.5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4.5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4.0999999999999996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3.2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2.7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3.7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2.6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2.7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2.7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4.8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4.8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2.6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4.5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3.2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3.8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4.8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4.0999999999999996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2.8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3.9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4.9000000000000004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3.4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4.0999999999999996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2.9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3.1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3.6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3.5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3.4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2.9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4.7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4.4000000000000004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2.6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4.4000000000000004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3.7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4.4000000000000004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2.5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2.6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4.9000000000000004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3.7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3.1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3.2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4.4000000000000004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4.3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3.5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3.6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3.8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3.6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4.5999999999999996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2.5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3.5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3.5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3.2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3.5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3.4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4.5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2.8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4.9000000000000004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3.1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4.8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2.7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4.5999999999999996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4.4000000000000004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3.2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4.9000000000000004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3.6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3.8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2.9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3.9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3.6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3.5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4.8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3.9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4.5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4.8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2.6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3.1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4.7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2.9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3.8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3.8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4.0999999999999996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3.4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2.5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4.9000000000000004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2.8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4.5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4.9000000000000004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4.9000000000000004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3.5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3.5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4.9000000000000004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2.8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3.7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3.6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3.3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3.4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4.5999999999999996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4.2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2.8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3.7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3.4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4.8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4.9000000000000004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4.9000000000000004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3.3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4.4000000000000004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3.5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4.2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4.2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2.7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2.8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3.8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2.6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3.3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4.9000000000000004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3.3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2.9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4.4000000000000004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3.1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2.5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2.6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4.4000000000000004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2.6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3.3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3.5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4.0999999999999996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2.7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2.5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4.3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3.3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2.6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3.5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2.6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4.9000000000000004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2.9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3.7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4.4000000000000004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4.4000000000000004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3.8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4.5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2.6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3.3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4.0999999999999996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3.4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2.7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3.8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4.2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4.7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4.0999999999999996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4.2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4.8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2.6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3.2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3.6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2.6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4.4000000000000004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2.9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4.3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3.1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3.6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2.8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2.8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4.9000000000000004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4.0999999999999996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4.5999999999999996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4.8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2.6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4.2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4.5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4.9000000000000004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3.1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3.2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4.3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2.5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4.9000000000000004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2.7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3.4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4.8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4.7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4.7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3.9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3.7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4.3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4.0999999999999996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4.5999999999999996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3.6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4.8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2.8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4.7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3.9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2.6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4.7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3.5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4.4000000000000004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4.4000000000000004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4.2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4.3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2.6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3.3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2.7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4.2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2.9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2.6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4.8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4.4000000000000004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3.6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3.2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3.1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4.2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4.2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2.9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3.7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3.6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3.6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4.5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3.2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3.9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4.5999999999999996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2.5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4.3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4.0999999999999996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4.5999999999999996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4.8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4.9000000000000004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2.8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4.9000000000000004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3.5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3.8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4.5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3.4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3.9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4.0999999999999996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3.3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4.9000000000000004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4.3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4.0999999999999996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3.1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3.2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3.9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3.9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4.5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4.4000000000000004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3.1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2.9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3.7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3.2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3.5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4.0999999999999996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2.9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3.8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4.0999999999999996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4.5999999999999996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2.5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3.7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3.8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2.6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3.7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2.6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3.1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2.5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4.9000000000000004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4.5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3.4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3.9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3.7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2.6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3.4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4.9000000000000004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3.9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3.6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4.5999999999999996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3.6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3.5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4.0999999999999996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4.4000000000000004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4.4000000000000004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3.7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4.8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2.9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3.1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3.9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3.4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2.7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3.5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4.5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4.0999999999999996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4.9000000000000004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3.3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4.0999999999999996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3.6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4.0999999999999996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3.9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4.0999999999999996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2.8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4.8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4.5999999999999996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2.5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2.7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2.7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2.9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3.3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4.3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4.4000000000000004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4.0999999999999996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3.1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4.5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4.8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2.8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3.7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4.4000000000000004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4.5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3.9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3.9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3.5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4.9000000000000004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3.4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4.0999999999999996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2.9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3.4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3.2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3.9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4.0999999999999996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4.5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2.8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2.8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4.5999999999999996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3.6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4.5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2.9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3.1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4.5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4.5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3.1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4.4000000000000004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4.7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3.1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4.2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2.6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3.4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4.2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4.5999999999999996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2.8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2.7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3.1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3.7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4.5999999999999996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3.8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3.5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4.5999999999999996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2.8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3.7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3.3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2.9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3.2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4.3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2.7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4.2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4.8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4.8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3.4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2.6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4.4000000000000004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2.9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3.4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3.4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4.9000000000000004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3.6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3.9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3.2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3.2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4.3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2.8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4.5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4.0999999999999996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3.6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3.5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2.5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4.3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2.8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3.7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4.3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4.7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4.5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3.1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3.8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4.9000000000000004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3.2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2.9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2.8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2.6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2.7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4.0999999999999996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3.6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2.8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4.5999999999999996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2.9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4.8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3.3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4.5999999999999996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2.6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3.8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3.9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2.6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4.3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3.6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4.2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3.9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4.7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2.8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4.7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2.5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3.1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3.6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3.5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3.1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3.6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3.5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2.7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3.6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4.5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4.0999999999999996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4.2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2.8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2.6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2.7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4.5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3.7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3.4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4.5999999999999996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4.0999999999999996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2.6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4.5999999999999996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3.4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3.5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3.5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3.7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4.8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4.9000000000000004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4.9000000000000004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4.7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4.9000000000000004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2.9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4.4000000000000004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3.2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4.5999999999999996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3.7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4.2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2.9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4.8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4.4000000000000004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3.4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2.8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4.2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3.8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3.1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3.2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3.6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2.5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3.4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2.5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4.7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3.2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2.9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4.9000000000000004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2.7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4.7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2.9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4.8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4.5999999999999996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4.8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4.9000000000000004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4.5999999999999996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3.9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4.5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4.7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3.9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4.4000000000000004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3.9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2.8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3.5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4.3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3.9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4.0999999999999996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4.3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4.2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3.6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3.3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4.0999999999999996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4.7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4.4000000000000004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3.4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4.5999999999999996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4.0999999999999996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4.9000000000000004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2.7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4.5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2.7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4.5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3.8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3.1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3.4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4.8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2.7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3.2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3.9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4.2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3.7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4.4000000000000004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4.5999999999999996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3.6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3.9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4.0999999999999996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3.9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3.9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4.5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3.4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4.0999999999999996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4.9000000000000004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4.4000000000000004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2.7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4.8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3.3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4.4000000000000004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4.5999999999999996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3.1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4.5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3.1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3.9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4.5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4.4000000000000004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3.6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3.4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2.6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3.2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3.2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2.9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2.9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3.5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3.9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4.9000000000000004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3.8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3.5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3.7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2.9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2.8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3.7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4.8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2.7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4.5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2.7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3.5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3.5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4.5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3.8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3.8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3.2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4.3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4.5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4.2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4.0999999999999996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4.5999999999999996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2.9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4.8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4.5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3.4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4.3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4.2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3.6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3.7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4.9000000000000004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3.1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3.7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4.2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2.5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4.3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3.1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3.5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3.2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2.7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2.9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3.3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4.9000000000000004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3.7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3.5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4.7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2.6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4.0999999999999996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2.8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4.7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2.9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2.8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4.3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4.8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3.4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4.3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2.7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4.5999999999999996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4.0999999999999996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3.4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4.5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4.4000000000000004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3.4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3.2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3.4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4.3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3.5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3.1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3.9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3.5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3.6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2.6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2.9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3.1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3.3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2.9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3.9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4.7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4.4000000000000004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3.6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3.2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3.5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4.5999999999999996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3.3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3.4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4.2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3.9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3.9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2.8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3.7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4.9000000000000004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2.6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4.9000000000000004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3.4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3.9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2.6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3.2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2.6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3.2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4.0999999999999996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3.9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4.0999999999999996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2.7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4.5999999999999996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3.5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3.4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3.1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3.4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2.7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3.6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3.8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3.4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3.2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4.7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3.1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3.3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4.8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4.5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3.4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3.7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4.9000000000000004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3.5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4.5999999999999996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4.5999999999999996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4.2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3.7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4.5999999999999996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3.2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3.5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2.6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4.9000000000000004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2.7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4.7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3.5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4.8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4.0999999999999996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3.8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3.9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3.4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4.9000000000000004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3.2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3.8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3.8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4.7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3.8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4.5999999999999996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4.4000000000000004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3.4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4.7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2.9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3.4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3.2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2.8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4.3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3.3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3.3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3.3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2.8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4.3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3.8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4.2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3.1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2.6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3.4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3.1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3.6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2.6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4.2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2.9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4.2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3.3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3.6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4.3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3.3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3.6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3.1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2.9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3.9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3.2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3.1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3.2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3.3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4.8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3.8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4.5999999999999996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2.8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3.6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4.3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3.5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4.9000000000000004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3.1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3.9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4.0999999999999996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4.3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3.8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3.9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4.3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4.3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4.7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3.1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2.7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3.7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3.3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3.4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4.7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4.9000000000000004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4.3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4.2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3.7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2.7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3.3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4.8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4.0999999999999996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4.5999999999999996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4.9000000000000004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3.1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3.7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3.8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3.7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3.1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3.9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3.7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3.9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2.7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3.9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2.6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3.5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4.4000000000000004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4.9000000000000004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3.9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3.5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4.3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3.4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2.7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3.6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4.9000000000000004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3.5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3.8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4.5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4.7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3.8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4.5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2.8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4.4000000000000004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4.7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3.8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4.9000000000000004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4.2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4.9000000000000004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3.9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4.9000000000000004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4.8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3.3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4.5999999999999996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4.5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4.0999999999999996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3.2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4.2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4.8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4.0999999999999996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3.7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2.6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4.4000000000000004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4.7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2.7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2.8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2.9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4.4000000000000004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2.7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4.5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2.8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3.1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3.8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2.9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3.8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4.7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3.2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4.9000000000000004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3.7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4.8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3.6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4.5999999999999996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4.3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3.2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3.8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4.2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3.4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4.7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3.9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4.3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2.7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4.5999999999999996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2.9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3.6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3.9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2.6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3.6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3.4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3.5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3.1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4.3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4.9000000000000004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4.3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4.4000000000000004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4.4000000000000004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3.5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3.4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2.5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3.4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2.6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4.5999999999999996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3.7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2.5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4.5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2.9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2.9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3.5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4.2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3.3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3.9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3.3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4.2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4.9000000000000004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4.5999999999999996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4.8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2.7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4.3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3.8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4.9000000000000004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3.4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3.6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3.4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4.7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3.4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4.5999999999999996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3.1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2.8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3.5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4.5999999999999996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4.3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4.8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2.9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2.9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3.7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4.7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3.5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2.7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4.0999999999999996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2.7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4.8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4.3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4.5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3.8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3.7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3.9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3.3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3.4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3.8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2.7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2.9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4.5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2.6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3.1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4.7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4.5999999999999996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2.7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4.5999999999999996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4.8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4.2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4.9000000000000004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4.9000000000000004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4.5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2.7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3.1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3.3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2.6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4.4000000000000004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3.9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4.5999999999999996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4.9000000000000004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3.7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3.7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4.2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3.5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2.9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3.4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3.3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4.5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4.5999999999999996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2.9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3.2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2.6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3.8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2.8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4.4000000000000004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4.7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2.7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2.6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3.4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3.9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3.4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3.4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3.9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3.4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3.7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4.9000000000000004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2.9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3.3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4.7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3.4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4.5999999999999996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3.6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2.6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2.7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3.1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3.2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3.4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4.4000000000000004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3.2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2.5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3.8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4.4000000000000004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3.7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3.2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4.9000000000000004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3.9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4.5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3.4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4.0999999999999996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4.5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4.7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4.8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4.4000000000000004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4.0999999999999996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3.7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3.6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4.8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3.7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4.5999999999999996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2.8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4.2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3.6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2.9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4.0999999999999996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3.1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4.3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4.4000000000000004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3.1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2.9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3.2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2.7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4.4000000000000004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2.8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3.1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3.9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2.7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3.4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3.8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3.7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4.5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2.9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3.4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4.4000000000000004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4.2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3.3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3.7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3.2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2.6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2.8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2.9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2.9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4.7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3.1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3.9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3.4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3.1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4.8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3.9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3.5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3.1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4.7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4.5999999999999996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3.3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3.2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3.1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3.5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4.3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2.9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2.7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4.5999999999999996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4.7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4.7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3.6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3.4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2.6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4.2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3.4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4.7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3.9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3.3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2.9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4.4000000000000004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3.6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4.5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3.7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2.8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4.5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4.4000000000000004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3.3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4.2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2.7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3.9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2.6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4.5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2.7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2.9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3.4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2.9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3.8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4.2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3.5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3.1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3.5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3.7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4.2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4.8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4.0999999999999996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4.5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2.7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2.8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3.7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3.6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4.7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3.8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2.9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4.5999999999999996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2.8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4.5999999999999996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2.8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3.7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4.0999999999999996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4.3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3.8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3.7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4.8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4.5999999999999996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4.8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4.5999999999999996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2.6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2.6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4.5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4.2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3.4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3.7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3.6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4.5999999999999996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3.3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3.8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2.7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4.5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4.8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4.2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3.5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4.9000000000000004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4.0999999999999996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2.9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4.5999999999999996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2.8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2.9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3.3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3.4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4.7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2.9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4.0999999999999996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3.2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2.7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4.7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3.2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2.5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4.3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4.4000000000000004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4.7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4.5999999999999996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3.8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3.2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3.5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3.7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4.8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3.7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3.5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4.9000000000000004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4.7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4.9000000000000004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4.3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3.1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3.4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2.7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2.6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2.9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2.7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4.5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3.1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3.2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3.3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2.9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4.0999999999999996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2.7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2.6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3.5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2.8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4.5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4.4000000000000004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4.7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4.3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4.8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4.8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4.4000000000000004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3.7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3.9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3.8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4.0999999999999996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4.5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4.5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2.7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3.8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3.8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3.8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4.3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3.5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3.8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3.7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4.8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4.9000000000000004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4.3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4.4000000000000004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3.4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4.3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4.5999999999999996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3.8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3.9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2.6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4.2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4.5999999999999996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4.2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4.3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3.3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4.9000000000000004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4.4000000000000004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3.1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3.5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3.9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3.9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4.3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3.8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2.7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4.4000000000000004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3.5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3.4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4.8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4.5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4.4000000000000004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4.0999999999999996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4.5999999999999996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3.8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2.9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2.8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4.2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4.0999999999999996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4.0999999999999996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4.5999999999999996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2.5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3.8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4.0999999999999996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3.3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3.8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3.3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2.9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2.5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4.7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2.9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3.7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4.4000000000000004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2.9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3.6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4.8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4.7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2.6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3.4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3.5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3.4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4.5999999999999996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4.8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3.7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4.7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4.4000000000000004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3.5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3.8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4.7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3.1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3.7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4.5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4.7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3.5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4.4000000000000004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2.6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4.2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2.6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4.8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2.9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4.3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2.6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3.8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4.2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3.9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3.1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3.6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3.4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2.6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4.5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4.9000000000000004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4.4000000000000004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3.5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3.3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3.1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4.2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4.9000000000000004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3.9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4.2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4.9000000000000004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2.8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4.0999999999999996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4.8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4.0999999999999996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4.2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3.8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3.3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4.7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4.3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2.7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4.2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4.2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2.5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3.6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3.4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3.3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4.5999999999999996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3.9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3.7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3.1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4.9000000000000004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4.7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2.9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4.0999999999999996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2.7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2.5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4.5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3.9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4.9000000000000004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3.3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3.8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2.9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4.0999999999999996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3.1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4.5999999999999996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4.5999999999999996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2.6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2.9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3.5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3.7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2.9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4.3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3.2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4.2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4.2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3.8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4.4000000000000004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3.1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4.7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4.2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3.7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2.7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4.3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2.7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3.7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4.3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3.3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2.7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4.2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4.5999999999999996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4.8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2.8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4.5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4.5999999999999996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3.3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4.4000000000000004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4.4000000000000004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4.3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3.4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2.8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3.4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4.5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2.7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3.4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3.4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2.8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4.7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4.7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4.7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3.4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3.7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4.0999999999999996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2.9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3.2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4.0999999999999996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4.5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3.4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4.0999999999999996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4.5999999999999996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4.5999999999999996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3.4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3.3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3.6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4.5999999999999996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4.3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4.8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4.3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3.3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2.8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4.4000000000000004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3.7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3.6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3.7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2.7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4.3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4.0999999999999996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2.6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3.2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3.5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3.7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3.8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4.8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4.2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2.9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2.9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4.8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2.9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4.8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4.5999999999999996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4.4000000000000004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4.4000000000000004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3.9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2.5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4.0999999999999996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4.8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2.6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3.1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3.2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4.2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2.6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3.1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2.9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4.5999999999999996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4.0999999999999996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2.5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3.5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4.4000000000000004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2.9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3.1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4.4000000000000004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4.4000000000000004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2.7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4.9000000000000004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3.5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4.8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4.2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4.5999999999999996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2.9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4.9000000000000004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3.1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4.4000000000000004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2.5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3.4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3.7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4.2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3.4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3.6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4.7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4.7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3.6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4.5999999999999996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2.6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3.1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3.2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3.9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4.9000000000000004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4.0999999999999996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4.2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4.0999999999999996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3.9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2.7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3.7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2.7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2.5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3.9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3.2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3.8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2.7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4.0999999999999996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3.2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4.5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4.3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3.5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3.1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3.9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2.7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2.7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2.7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4.7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4.5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3.6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3.3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4.3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4.3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4.8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3.5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3.9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4.4000000000000004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4.5999999999999996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4.2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4.5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3.9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3.7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3.6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4.7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3.6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2.5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2.9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4.4000000000000004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4.5999999999999996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3.7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3.2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4.9000000000000004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3.3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4.4000000000000004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4.7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3.6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3.2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4.4000000000000004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3.3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3.4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3.9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2.9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2.9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2.7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3.4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3.7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4.7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3.1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4.2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3.1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4.2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3.8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2.9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4.2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3.1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3.6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4.8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4.0999999999999996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3.9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4.9000000000000004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4.8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3.3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2.7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4.2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3.6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3.8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3.8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4.2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2.7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4.7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3.2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2.9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4.2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3.7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4.2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2.6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2.7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2.9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3.3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3.9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3.3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3.9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3.9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4.2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4.5999999999999996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3.3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4.8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4.0999999999999996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3.4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3.6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2.7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3.2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4.4000000000000004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4.9000000000000004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4.8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2.8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2.9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3.2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3.5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4.0999999999999996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4.0999999999999996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4.8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2.8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4.7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4.8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2.9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2.6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3.3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3.4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3.6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3.8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3.4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3.8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3.3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4.8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3.9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4.2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4.7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2.7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3.8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3.6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2.9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3.9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4.7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3.3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4.2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2.6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4.9000000000000004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3.6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4.7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3.2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3.6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3.6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3.2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2.8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4.4000000000000004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3.4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3.1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4.2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3.3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2.9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4.7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4.5999999999999996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3.8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3.6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4.0999999999999996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2.7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4.3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4.9000000000000004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4.2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2.8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4.9000000000000004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2.8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2.9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2.5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2.7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3.3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3.7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4.0999999999999996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4.0999999999999996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2.5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4.2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4.7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2.7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4.8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4.4000000000000004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4.3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2.5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4.9000000000000004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4.9000000000000004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3.9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4.0999999999999996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3.3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4.0999999999999996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3.7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3.1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3.4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2.7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3.1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3.6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3.6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3.3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4.0999999999999996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4.3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3.2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3.9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3.4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3.8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2.9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2.6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4.3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2.8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4.5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3.8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3.3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3.1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3.5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4.5999999999999996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4.0999999999999996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3.6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2.9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4.8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3.2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4.3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4.0999999999999996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4.5999999999999996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3.8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4.5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3.1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2.9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3.8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4.0999999999999996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3.1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4.5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2.8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3.2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3.1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3.3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3.4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3.8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3.5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4.8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3.9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3.4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2.6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3.1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3.3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2.8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4.3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2.7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4.4000000000000004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3.9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3.7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3.8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3.3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3.6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3.9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3.5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3.4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4.7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3.9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4.5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4.0999999999999996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4.5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4.3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3.6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3.1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2.6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3.4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2.9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4.5999999999999996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3.3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2.9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4.9000000000000004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4.5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3.7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2.8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3.5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4.3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3.6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4.4000000000000004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4.0999999999999996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2.8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2.8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4.9000000000000004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4.0999999999999996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3.2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2.7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3.8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3.5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3.8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3.8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3.4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2.9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3.4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4.7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3.9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3.6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3.7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3.1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4.9000000000000004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2.6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4.2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4.8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2.7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2.6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2.6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3.1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2.6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3.4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3.6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4.3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4.9000000000000004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4.8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4.2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2.6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3.2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3.4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3.5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4.2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2.8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3.3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3.7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2.5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3.2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3.1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3.5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4.5999999999999996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3.3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2.5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4.5999999999999996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4.2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2.6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4.5999999999999996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3.5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4.8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3.9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3.7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3.1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2.9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2.9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3.5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3.8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4.5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2.7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2.9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4.9000000000000004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3.8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4.9000000000000004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4.5999999999999996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3.5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4.2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3.7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2.8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4.8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2.7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3.6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4.5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4.5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3.9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3.8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4.7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4.5999999999999996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3.6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4.3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4.3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4.8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3.7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2.6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3.4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3.9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4.8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2.8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4.4000000000000004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3.1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3.8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4.0999999999999996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4.5999999999999996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4.9000000000000004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4.8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3.9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2.6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3.7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4.7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4.5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4.7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3.6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2.8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3.6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3.8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4.4000000000000004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2.8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3.4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4.9000000000000004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4.3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3.4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3.9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4.2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2.7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4.0999999999999996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4.5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2.8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3.4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3.9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2.6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4.4000000000000004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4.9000000000000004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3.6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2.8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4.3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3.3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2.5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4.3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4.2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3.9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3.9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4.2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3.5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2.5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2.9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2.7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4.7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3.8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3.7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4.7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3.6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2.8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3.7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3.5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3.7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4.9000000000000004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4.5999999999999996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3.3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3.5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4.2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4.5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2.8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4.9000000000000004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3.3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3.9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2.8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4.5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2.9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3.4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2.5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2.8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3.1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2.6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4.9000000000000004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3.5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2.6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3.5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4.5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4.3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4.8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4.2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3.2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4.0999999999999996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2.9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2.6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2.7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4.5999999999999996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3.2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4.0999999999999996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3.9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3.6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4.5999999999999996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4.5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3.2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4.9000000000000004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3.8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3.4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3.8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3.2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4.7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4.5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3.3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3.9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3.6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2.8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4.3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3.5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4.2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4.5999999999999996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2.6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3.4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3.1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3.6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4.2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3.6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3.6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2.5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4.0999999999999996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4.9000000000000004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3.5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3.2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2.8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3.5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3.1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3.3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4.5999999999999996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4.9000000000000004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3.4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3.5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4.8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2.7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3.4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3.5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3.7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3.3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2.9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3.9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2.7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4.3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2.7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4.7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4.5999999999999996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3.2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4.3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4.5999999999999996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4.9000000000000004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3.8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2.6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4.7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4.0999999999999996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3.7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4.7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4.7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2.6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3.3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3.4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2.6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3.4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4.4000000000000004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4.7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4.5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2.9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4.2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4.0999999999999996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4.4000000000000004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4.7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3.1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2.7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4.5999999999999996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4.4000000000000004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4.5999999999999996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4.9000000000000004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2.9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2.6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4.5999999999999996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4.9000000000000004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4.3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4.3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4.5999999999999996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2.6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3.1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3.1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3.1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4.4000000000000004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4.3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3.1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3.1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4.9000000000000004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2.9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3.8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4.2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3.9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2.8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2.6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2.7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2.8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2.9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3.8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4.4000000000000004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3.1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3.7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4.9000000000000004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3.8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3.4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4.5999999999999996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3.2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2.7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4.3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3.8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4.4000000000000004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3.6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3.5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4.2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4.7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4.8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3.2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3.5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4.2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3.4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4.7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4.5999999999999996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4.9000000000000004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2.8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3.2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2.8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4.2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4.8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2.8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4.5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4.0999999999999996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4.3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4.4000000000000004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2.7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3.3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4.3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2.9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4.9000000000000004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3.6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3.3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3.1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2.7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3.4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3.4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3.9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3.5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4.0999999999999996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3.2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4.5999999999999996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3.9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2.7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3.3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2.7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4.5999999999999996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2.7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2.5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4.4000000000000004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3.8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2.5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4.0999999999999996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2.8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3.4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2.7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3.8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4.4000000000000004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2.8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4.7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3.2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2.9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3.7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4.2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3.4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2.9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3.7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2.7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3.2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4.9000000000000004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2.8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4.7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3.3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4.3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3.7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4.5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3.4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2.7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4.4000000000000004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3.2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4.2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2.8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4.9000000000000004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4.7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4.4000000000000004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3.1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2.6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3.9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2.6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4.9000000000000004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3.3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2.7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3.1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4.8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2.9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4.5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4.5999999999999996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4.3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4.9000000000000004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3.1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2.6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4.9000000000000004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3.5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4.5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2.8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4.2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4.0999999999999996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3.5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2.5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4.2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3.4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4.8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4.9000000000000004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3.6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2.6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3.1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3.6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3.9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3.9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3.3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2.9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3.1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4.7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3.9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4.3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4.2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4.3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4.5999999999999996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3.8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3.3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3.7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4.3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4.0999999999999996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3.2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3.8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3.2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3.5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3.1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4.2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3.4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3.5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4.4000000000000004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2.9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3.6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4.4000000000000004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4.5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3.8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3.6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4.3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3.4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4.4000000000000004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2.8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2.8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4.9000000000000004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4.2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2.9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4.5999999999999996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2.8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2.6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3.5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3.5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3.4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3.9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3.3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4.0999999999999996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3.2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3.9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3.6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3.1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4.8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3.8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2.8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4.5999999999999996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3.5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3.7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4.9000000000000004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4.0999999999999996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4.5999999999999996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4.5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3.8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4.7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2.8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2.6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3.8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2.8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2.6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3.4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4.5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3.8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3.7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4.4000000000000004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3.1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4.2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3.1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2.7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3.8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3.3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4.8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3.4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4.4000000000000004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3.9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3.9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4.2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2.6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4.4000000000000004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3.2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4.3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4.9000000000000004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3.8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2.5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4.9000000000000004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3.2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2.9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2.8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3.1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3.4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2.9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3.2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3.8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3.6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4.3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4.8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2.5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2.5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4.5999999999999996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4.2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4.2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4.8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4.5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3.3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2.7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2.8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3.5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4.5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4.3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4.0999999999999996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4.3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3.8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4.9000000000000004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4.3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4.0999999999999996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4.5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3.6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3.7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4.3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4.5999999999999996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4.7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4.5999999999999996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3.4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3.8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3.1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4.4000000000000004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4.5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2.8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2.7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3.4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4.5999999999999996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3.5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3.3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4.5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3.1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2.5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4.4000000000000004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4.4000000000000004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3.2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3.8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4.5999999999999996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4.9000000000000004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3.5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3.4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3.9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3.9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4.2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3.4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4.9000000000000004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2.9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4.9000000000000004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4.5999999999999996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3.6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4.3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4.5999999999999996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4.7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3.5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2.8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4.3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3.8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4.5999999999999996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4.8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4.7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3.9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3.7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3.7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4.2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4.7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4.3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4.9000000000000004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3.9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3.4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4.2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4.7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3.1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4.2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3.7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3.1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3.7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3.2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2.8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2.9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3.5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3.8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4.7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4.5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3.9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3.4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4.5999999999999996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4.5999999999999996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4.7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3.2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4.5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3.5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4.5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3.2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4.5999999999999996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4.2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4.0999999999999996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3.6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3.7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3.6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3.8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3.4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4.8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2.6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2.9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4.9000000000000004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4.5999999999999996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4.2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4.9000000000000004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4.8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3.5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3.4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3.4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4.9000000000000004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4.4000000000000004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4.2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3.1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4.8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3.3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4.7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3.2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4.9000000000000004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4.9000000000000004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3.7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2.6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2.6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4.8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3.2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4.9000000000000004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3.4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2.7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4.8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4.0999999999999996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4.5999999999999996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4.4000000000000004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3.5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4.8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2.9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3.2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4.4000000000000004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4.5999999999999996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2.6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3.1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4.3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3.1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4.5999999999999996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4.5999999999999996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2.7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3.3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2.7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3.3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4.3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4.8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3.3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4.3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4.8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2.9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3.6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3.5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4.7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4.4000000000000004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3.3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4.3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4.9000000000000004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2.9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4.3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2.7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4.4000000000000004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3.5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3.3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3.8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4.5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4.8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2.9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3.2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2.8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3.3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3.3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4.2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3.6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4.5999999999999996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3.6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2.7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4.4000000000000004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3.2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2.6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3.4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2.9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4.4000000000000004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3.5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3.8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3.8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3.9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3.3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2.9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3.7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3.7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4.5999999999999996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4.9000000000000004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3.1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3.5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4.9000000000000004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4.4000000000000004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4.4000000000000004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3.4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2.6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3.2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4.5999999999999996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3.8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4.8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4.5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4.2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2.7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4.5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4.9000000000000004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2.8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3.5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2.5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2.9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4.2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4.5999999999999996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4.4000000000000004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2.6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4.8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2.9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4.5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3.7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4.8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4.8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4.7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2.6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4.5999999999999996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3.4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2.6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3.4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4.5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2.7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2.9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3.2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3.4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4.9000000000000004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3.6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3.6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3.2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3.7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2.6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3.9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3.4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3.4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4.2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2.9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4.0999999999999996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3.6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3.6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3.1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4.4000000000000004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4.3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3.5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4.7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2.5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3.1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3.3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4.7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3.4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3.1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4.5999999999999996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4.9000000000000004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2.7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4.2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2.6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3.2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4.4000000000000004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3.6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2.7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4.3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2.6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4.3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3.9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2.9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3.1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4.2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4.0999999999999996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4.2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4.4000000000000004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3.4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4.8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4.5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2.7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3.5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3.1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2.8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2.9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4.5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3.5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4.3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4.9000000000000004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3.1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3.6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2.6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3.1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3.5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3.9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2.7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4.0999999999999996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4.3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2.9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4.0999999999999996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3.7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2.8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3.2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4.5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3.8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3.6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3.6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3.2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3.8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4.4000000000000004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3.7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2.6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3.6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2.5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3.2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2.5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3.2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2.6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4.8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3.2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3.6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2.7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3.1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2.9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4.7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3.7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3.9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2.8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4.0999999999999996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4.2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4.3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4.3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2.6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3.8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2.9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4.5999999999999996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3.2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4.0999999999999996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4.0999999999999996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3.4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2.9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4.8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4.5999999999999996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4.0999999999999996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2.6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2.5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4.8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4.2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3.9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3.7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4.2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4.2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4.9000000000000004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3.2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2.6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4.4000000000000004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3.9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4.2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4.4000000000000004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2.5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3.1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3.5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4.4000000000000004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4.9000000000000004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2.8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3.3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4.9000000000000004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4.2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3.3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2.7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3.3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3.8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3.2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4.0999999999999996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4.3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3.9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3.3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2.6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4.2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3.4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4.0999999999999996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3.9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2.8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2.6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4.9000000000000004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3.2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3.9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2.7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3.4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3.5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2.6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4.7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3.5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3.3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3.9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4.2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4.5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2.9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3.8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3.1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</sheetData>
  <autoFilter ref="A1:S3901" xr:uid="{DC56019E-EF82-4C21-868F-A4FF73E9F5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6D63-AAD8-4262-B36D-7119F2CAE481}">
  <dimension ref="A1:AN55"/>
  <sheetViews>
    <sheetView tabSelected="1" workbookViewId="0">
      <selection activeCell="B4" sqref="B4"/>
    </sheetView>
  </sheetViews>
  <sheetFormatPr defaultRowHeight="14.45"/>
  <cols>
    <col min="1" max="1" width="74.42578125" customWidth="1"/>
    <col min="2" max="2" width="8.28515625" customWidth="1"/>
    <col min="3" max="3" width="11.7109375" customWidth="1"/>
    <col min="4" max="4" width="15" customWidth="1"/>
    <col min="5" max="5" width="11" customWidth="1"/>
    <col min="6" max="6" width="7.28515625" customWidth="1"/>
    <col min="7" max="7" width="6.85546875" customWidth="1"/>
    <col min="8" max="8" width="10.140625" customWidth="1"/>
    <col min="11" max="12" width="7.28515625" customWidth="1"/>
    <col min="14" max="14" width="23.140625" customWidth="1"/>
    <col min="17" max="17" width="11.28515625" customWidth="1"/>
    <col min="18" max="18" width="9.7109375" customWidth="1"/>
    <col min="22" max="22" width="10.85546875" customWidth="1"/>
    <col min="23" max="23" width="9.28515625" customWidth="1"/>
    <col min="24" max="26" width="10" customWidth="1"/>
    <col min="27" max="27" width="18" customWidth="1"/>
    <col min="28" max="28" width="14.28515625" customWidth="1"/>
    <col min="31" max="31" width="13.7109375" customWidth="1"/>
    <col min="33" max="33" width="13.28515625" customWidth="1"/>
    <col min="39" max="39" width="20.28515625" customWidth="1"/>
  </cols>
  <sheetData>
    <row r="1" spans="1:40">
      <c r="A1" s="1" t="s">
        <v>154</v>
      </c>
      <c r="B1">
        <f>COUNTIF(shopping_trends!Q2:Q3901, "&gt;0")</f>
        <v>3900</v>
      </c>
      <c r="E1" s="4" t="s">
        <v>155</v>
      </c>
      <c r="F1" s="4"/>
      <c r="G1" s="4"/>
      <c r="H1" s="2"/>
      <c r="J1" s="4" t="s">
        <v>156</v>
      </c>
      <c r="K1" s="4"/>
      <c r="L1" s="2"/>
      <c r="N1" s="4" t="s">
        <v>157</v>
      </c>
      <c r="O1" s="4"/>
      <c r="Q1" s="4" t="s">
        <v>158</v>
      </c>
      <c r="R1" s="4"/>
      <c r="S1" s="4"/>
      <c r="T1" s="4"/>
      <c r="V1" s="4" t="s">
        <v>159</v>
      </c>
      <c r="W1" s="4"/>
      <c r="X1" s="4"/>
      <c r="Y1" s="2"/>
      <c r="Z1" s="2"/>
      <c r="AB1" s="4" t="s">
        <v>160</v>
      </c>
      <c r="AC1" s="4"/>
      <c r="AD1" s="4"/>
      <c r="AE1" s="2"/>
      <c r="AG1" s="4" t="s">
        <v>161</v>
      </c>
      <c r="AH1" s="4"/>
      <c r="AI1" s="4"/>
      <c r="AJ1" s="2"/>
      <c r="AL1" s="4" t="s">
        <v>162</v>
      </c>
      <c r="AM1" s="4"/>
      <c r="AN1" s="4"/>
    </row>
    <row r="2" spans="1:40">
      <c r="A2" s="1" t="s">
        <v>163</v>
      </c>
      <c r="B2">
        <f>COUNTIF(shopping_trends!Q2:Q3901, "&gt;30")</f>
        <v>1549</v>
      </c>
      <c r="C2" s="3">
        <f>COUNTIF(shopping_trends!Q2:Q3901, "&gt; 30") / COUNTA(shopping_trends!Q2:Q3901)</f>
        <v>0.3971794871794872</v>
      </c>
      <c r="E2" t="s">
        <v>4</v>
      </c>
      <c r="F2" t="s">
        <v>164</v>
      </c>
      <c r="G2" t="s">
        <v>165</v>
      </c>
      <c r="J2" t="s">
        <v>9</v>
      </c>
      <c r="K2" t="s">
        <v>164</v>
      </c>
      <c r="N2" t="s">
        <v>17</v>
      </c>
      <c r="O2" t="s">
        <v>164</v>
      </c>
      <c r="Q2" t="s">
        <v>4</v>
      </c>
      <c r="R2" t="s">
        <v>8</v>
      </c>
      <c r="S2" t="s">
        <v>164</v>
      </c>
      <c r="T2" t="s">
        <v>165</v>
      </c>
      <c r="V2" t="s">
        <v>4</v>
      </c>
      <c r="W2" t="s">
        <v>8</v>
      </c>
      <c r="X2" t="s">
        <v>164</v>
      </c>
      <c r="Y2" t="s">
        <v>165</v>
      </c>
      <c r="AB2" t="s">
        <v>3</v>
      </c>
      <c r="AC2" t="s">
        <v>164</v>
      </c>
      <c r="AD2" t="s">
        <v>165</v>
      </c>
      <c r="AG2" t="s">
        <v>3</v>
      </c>
      <c r="AH2" t="s">
        <v>164</v>
      </c>
      <c r="AI2" t="s">
        <v>165</v>
      </c>
      <c r="AL2" t="s">
        <v>1</v>
      </c>
      <c r="AM2" t="s">
        <v>166</v>
      </c>
      <c r="AN2" t="s">
        <v>165</v>
      </c>
    </row>
    <row r="3" spans="1:40">
      <c r="A3" s="1" t="s">
        <v>167</v>
      </c>
      <c r="B3">
        <f>COUNTIF(shopping_trends!S2:S3901, "Weekly")</f>
        <v>539</v>
      </c>
      <c r="C3" s="3">
        <f>COUNTIF(shopping_trends!S2:S3901, "Weekly") / COUNTA(shopping_trends!S2:S3901)</f>
        <v>0.1382051282051282</v>
      </c>
      <c r="E3" t="s">
        <v>21</v>
      </c>
      <c r="F3">
        <f>COUNTIF(shopping_trends!$E$2:$E$3901,Sheet1!E3)</f>
        <v>1737</v>
      </c>
      <c r="G3">
        <f>MAX(F3:F6)</f>
        <v>1737</v>
      </c>
      <c r="H3">
        <f>SUMIF(shopping_trends!$E$2:$E$3901,Sheet1!E3,shopping_trends!$F$2:$F$3901)</f>
        <v>104264</v>
      </c>
      <c r="J3" t="s">
        <v>25</v>
      </c>
      <c r="K3">
        <f>COUNTIF(shopping_trends!$J$2:$J$3901,Sheet1!J3)</f>
        <v>971</v>
      </c>
      <c r="L3">
        <f>SUMIF(shopping_trends!$J$2:$J$3901,Sheet1!J3,shopping_trends!$F$2:$F$3901)</f>
        <v>58607</v>
      </c>
      <c r="N3" t="s">
        <v>29</v>
      </c>
      <c r="O3">
        <f>COUNTIF(shopping_trends!$R$2:$R$3901,Sheet1!N3)</f>
        <v>634</v>
      </c>
      <c r="Q3" t="s">
        <v>21</v>
      </c>
      <c r="R3" t="s">
        <v>24</v>
      </c>
      <c r="S3">
        <f>COUNTIFS(shopping_trends!$E$2:$E$3901,Sheet1!$Q$3,shopping_trends!$I$2:$I$3901,Sheet1!R3,shopping_trends!$C$2:$C$3901, "Male")</f>
        <v>46</v>
      </c>
      <c r="T3">
        <f>MAX(S3:S27)</f>
        <v>57</v>
      </c>
      <c r="V3" t="s">
        <v>21</v>
      </c>
      <c r="W3" t="s">
        <v>24</v>
      </c>
      <c r="X3">
        <f>COUNTIFS(shopping_trends!$E$2:$E$3901,Sheet1!$V$3,shopping_trends!$I$2:$I$3901,Sheet1!W3,shopping_trends!$C$2:$C$3901, "Female")</f>
        <v>16</v>
      </c>
      <c r="Y3">
        <f>MAX(X3:X27)</f>
        <v>33</v>
      </c>
      <c r="Z3" t="str">
        <f>INDEX(W3:W27,MATCH(Y3,X3:X27,0))</f>
        <v>Black</v>
      </c>
      <c r="AB3" t="s">
        <v>20</v>
      </c>
      <c r="AC3">
        <f>COUNTIFS(shopping_trends!$D$2:$D$3901,Sheet1!AB3,shopping_trends!$C$2:$C$3901,"Male")</f>
        <v>105</v>
      </c>
      <c r="AD3">
        <f>MAX(AC3:AC27)</f>
        <v>123</v>
      </c>
      <c r="AE3" t="str">
        <f>INDEX(AB3:AB27, MATCH(AD3,AC3:AC27,0))</f>
        <v>Pants</v>
      </c>
      <c r="AG3" t="s">
        <v>20</v>
      </c>
      <c r="AH3">
        <f>COUNTIFS(shopping_trends!$D$2:$D$3901,Sheet1!AG3,shopping_trends!$C$2:$C$3901, "Female")</f>
        <v>66</v>
      </c>
      <c r="AI3">
        <f>MAX(AH3:AH27)</f>
        <v>66</v>
      </c>
      <c r="AJ3" t="str">
        <f>INDEX(AG3:AG27,MATCH(AI3,AH3:AH27,0))</f>
        <v>Blouse</v>
      </c>
      <c r="AL3">
        <v>55</v>
      </c>
      <c r="AM3">
        <f>SUMIF(shopping_trends!$B$2:$B$3901,Sheet1!AL3,shopping_trends!$F$2:$F$3901)</f>
        <v>4334</v>
      </c>
      <c r="AN3">
        <f>MAX(AM3:AM55)</f>
        <v>5552</v>
      </c>
    </row>
    <row r="4" spans="1:40">
      <c r="A4" s="1" t="s">
        <v>168</v>
      </c>
      <c r="E4" t="s">
        <v>43</v>
      </c>
      <c r="F4">
        <f>COUNTIF(shopping_trends!$E$2:$E$3901,Sheet1!E4)</f>
        <v>599</v>
      </c>
      <c r="H4">
        <f>SUMIF(shopping_trends!$E$2:$E$3901,Sheet1!E4,shopping_trends!$F$2:$F$3901)</f>
        <v>36093</v>
      </c>
      <c r="J4" t="s">
        <v>39</v>
      </c>
      <c r="K4">
        <f>COUNTIF(shopping_trends!$J$2:$J$3901,Sheet1!J4)</f>
        <v>999</v>
      </c>
      <c r="L4">
        <f>SUMIF(shopping_trends!$J$2:$J$3901,Sheet1!J4,shopping_trends!$F$2:$F$3901)</f>
        <v>58679</v>
      </c>
      <c r="N4" t="s">
        <v>35</v>
      </c>
      <c r="O4">
        <f>COUNTIF(shopping_trends!$R$2:$R$3901,Sheet1!N4)</f>
        <v>670</v>
      </c>
      <c r="Q4" t="s">
        <v>43</v>
      </c>
      <c r="R4" t="s">
        <v>33</v>
      </c>
      <c r="S4">
        <f>COUNTIFS(shopping_trends!$E$2:$E$3901,Sheet1!$Q$3,shopping_trends!$I$2:$I$3901,Sheet1!R4,shopping_trends!$C$2:$C$3901, "Male")</f>
        <v>55</v>
      </c>
      <c r="V4" t="s">
        <v>43</v>
      </c>
      <c r="W4" t="s">
        <v>33</v>
      </c>
      <c r="X4">
        <f>COUNTIFS(shopping_trends!$E$2:$E$3901,Sheet1!$V$3,shopping_trends!$I$2:$I$3901,Sheet1!W4,shopping_trends!$C$2:$C$3901, "Female")</f>
        <v>28</v>
      </c>
      <c r="Z4" t="s">
        <v>38</v>
      </c>
      <c r="AB4" t="s">
        <v>31</v>
      </c>
      <c r="AC4">
        <f>COUNTIFS(shopping_trends!$D$2:$D$3901,Sheet1!AB4,shopping_trends!$C$2:$C$3901,"Male")</f>
        <v>114</v>
      </c>
      <c r="AG4" t="s">
        <v>31</v>
      </c>
      <c r="AH4">
        <f>COUNTIFS(shopping_trends!$D$2:$D$3901,Sheet1!AG4,shopping_trends!$C$2:$C$3901, "Female")</f>
        <v>50</v>
      </c>
      <c r="AL4">
        <v>19</v>
      </c>
      <c r="AM4">
        <f>SUMIF(shopping_trends!$B$2:$B$3901,Sheet1!AL4,shopping_trends!$F$2:$F$3901)</f>
        <v>4941</v>
      </c>
    </row>
    <row r="5" spans="1:40">
      <c r="A5" s="1" t="s">
        <v>169</v>
      </c>
      <c r="E5" t="s">
        <v>65</v>
      </c>
      <c r="F5">
        <f>COUNTIF(shopping_trends!$E$2:$E$3901,Sheet1!E5)</f>
        <v>324</v>
      </c>
      <c r="H5">
        <f>SUMIF(shopping_trends!$E$2:$E$3901,Sheet1!E5,shopping_trends!$F$2:$F$3901)</f>
        <v>18524</v>
      </c>
      <c r="J5" t="s">
        <v>54</v>
      </c>
      <c r="K5">
        <f>COUNTIF(shopping_trends!$J$2:$J$3901,Sheet1!J5)</f>
        <v>955</v>
      </c>
      <c r="L5">
        <f>SUMIF(shopping_trends!$J$2:$J$3901,Sheet1!J5,shopping_trends!$F$2:$F$3901)</f>
        <v>55777</v>
      </c>
      <c r="N5" t="s">
        <v>27</v>
      </c>
      <c r="O5">
        <f>COUNTIF(shopping_trends!$R$2:$R$3901,Sheet1!N5)</f>
        <v>671</v>
      </c>
      <c r="Q5" t="s">
        <v>65</v>
      </c>
      <c r="R5" t="s">
        <v>49</v>
      </c>
      <c r="S5">
        <f>COUNTIFS(shopping_trends!$E$2:$E$3901,Sheet1!$Q$3,shopping_trends!$I$2:$I$3901,Sheet1!R5,shopping_trends!$C$2:$C$3901, "Male")</f>
        <v>47</v>
      </c>
      <c r="V5" t="s">
        <v>65</v>
      </c>
      <c r="W5" t="s">
        <v>49</v>
      </c>
      <c r="X5">
        <f>COUNTIFS(shopping_trends!$E$2:$E$3901,Sheet1!$V$3,shopping_trends!$I$2:$I$3901,Sheet1!W5,shopping_trends!$C$2:$C$3901, "Female")</f>
        <v>18</v>
      </c>
      <c r="AB5" t="s">
        <v>36</v>
      </c>
      <c r="AC5">
        <f>COUNTIFS(shopping_trends!$D$2:$D$3901,Sheet1!AB5,shopping_trends!$C$2:$C$3901,"Male")</f>
        <v>95</v>
      </c>
      <c r="AG5" t="s">
        <v>36</v>
      </c>
      <c r="AH5">
        <f>COUNTIFS(shopping_trends!$D$2:$D$3901,Sheet1!AG5,shopping_trends!$C$2:$C$3901, "Female")</f>
        <v>29</v>
      </c>
      <c r="AL5">
        <v>50</v>
      </c>
      <c r="AM5">
        <f>SUMIF(shopping_trends!$B$2:$B$3901,Sheet1!AL5,shopping_trends!$F$2:$F$3901)</f>
        <v>4930</v>
      </c>
    </row>
    <row r="6" spans="1:40">
      <c r="A6" s="1" t="s">
        <v>170</v>
      </c>
      <c r="E6" t="s">
        <v>69</v>
      </c>
      <c r="F6">
        <f>COUNTIF(shopping_trends!$E$2:$E$3901,Sheet1!E6)</f>
        <v>1240</v>
      </c>
      <c r="H6">
        <f>SUMIF(shopping_trends!$E$2:$E$3901,Sheet1!E6,shopping_trends!$F$2:$F$3901)</f>
        <v>74200</v>
      </c>
      <c r="J6" t="s">
        <v>58</v>
      </c>
      <c r="K6">
        <f>COUNTIF(shopping_trends!$J$2:$J$3901,Sheet1!J6)</f>
        <v>975</v>
      </c>
      <c r="L6">
        <f>SUMIF(shopping_trends!$J$2:$J$3901,Sheet1!J6,shopping_trends!$F$2:$F$3901)</f>
        <v>60018</v>
      </c>
      <c r="N6" t="s">
        <v>46</v>
      </c>
      <c r="O6">
        <f>COUNTIF(shopping_trends!$R$2:$R$3901,Sheet1!N6)</f>
        <v>677</v>
      </c>
      <c r="Q6" t="s">
        <v>69</v>
      </c>
      <c r="R6" t="s">
        <v>53</v>
      </c>
      <c r="S6">
        <f>COUNTIFS(shopping_trends!$E$2:$E$3901,Sheet1!$Q$3,shopping_trends!$I$2:$I$3901,Sheet1!R6,shopping_trends!$C$2:$C$3901, "Male")</f>
        <v>45</v>
      </c>
      <c r="V6" t="s">
        <v>69</v>
      </c>
      <c r="W6" t="s">
        <v>53</v>
      </c>
      <c r="X6">
        <f>COUNTIFS(shopping_trends!$E$2:$E$3901,Sheet1!$V$3,shopping_trends!$I$2:$I$3901,Sheet1!W6,shopping_trends!$C$2:$C$3901, "Female")</f>
        <v>24</v>
      </c>
      <c r="AB6" t="s">
        <v>42</v>
      </c>
      <c r="AC6">
        <f>COUNTIFS(shopping_trends!$D$2:$D$3901,Sheet1!AB6,shopping_trends!$C$2:$C$3901,"Male")</f>
        <v>101</v>
      </c>
      <c r="AG6" t="s">
        <v>42</v>
      </c>
      <c r="AH6">
        <f>COUNTIFS(shopping_trends!$D$2:$D$3901,Sheet1!AG6,shopping_trends!$C$2:$C$3901, "Female")</f>
        <v>59</v>
      </c>
      <c r="AL6">
        <v>21</v>
      </c>
      <c r="AM6">
        <f>SUMIF(shopping_trends!$B$2:$B$3901,Sheet1!AL6,shopping_trends!$F$2:$F$3901)</f>
        <v>4423</v>
      </c>
    </row>
    <row r="7" spans="1:40">
      <c r="A7" s="1" t="s">
        <v>171</v>
      </c>
      <c r="N7" t="s">
        <v>34</v>
      </c>
      <c r="O7">
        <f>COUNTIF(shopping_trends!$R$2:$R$3901,Sheet1!N7)</f>
        <v>612</v>
      </c>
      <c r="R7" t="s">
        <v>63</v>
      </c>
      <c r="S7">
        <f>COUNTIFS(shopping_trends!$E$2:$E$3901,Sheet1!$Q$3,shopping_trends!$I$2:$I$3901,Sheet1!R7,shopping_trends!$C$2:$C$3901, "Male")</f>
        <v>49</v>
      </c>
      <c r="W7" t="s">
        <v>63</v>
      </c>
      <c r="X7">
        <f>COUNTIFS(shopping_trends!$E$2:$E$3901,Sheet1!$V$3,shopping_trends!$I$2:$I$3901,Sheet1!W7,shopping_trends!$C$2:$C$3901, "Female")</f>
        <v>24</v>
      </c>
      <c r="AB7" t="s">
        <v>51</v>
      </c>
      <c r="AC7">
        <f>COUNTIFS(shopping_trends!$D$2:$D$3901,Sheet1!AB7,shopping_trends!$C$2:$C$3901,"Male")</f>
        <v>103</v>
      </c>
      <c r="AG7" t="s">
        <v>51</v>
      </c>
      <c r="AH7">
        <f>COUNTIFS(shopping_trends!$D$2:$D$3901,Sheet1!AG7,shopping_trends!$C$2:$C$3901, "Female")</f>
        <v>42</v>
      </c>
      <c r="AL7">
        <v>45</v>
      </c>
      <c r="AM7">
        <f>SUMIF(shopping_trends!$B$2:$B$3901,Sheet1!AL7,shopping_trends!$F$2:$F$3901)</f>
        <v>4085</v>
      </c>
    </row>
    <row r="8" spans="1:40">
      <c r="A8" s="1" t="s">
        <v>172</v>
      </c>
      <c r="N8" t="s">
        <v>59</v>
      </c>
      <c r="O8">
        <f>COUNTIF(shopping_trends!$R$2:$R$3901,Sheet1!N8)</f>
        <v>636</v>
      </c>
      <c r="R8" t="s">
        <v>67</v>
      </c>
      <c r="S8">
        <f>COUNTIFS(shopping_trends!$E$2:$E$3901,Sheet1!$Q$3,shopping_trends!$I$2:$I$3901,Sheet1!R8,shopping_trends!$C$2:$C$3901, "Male")</f>
        <v>54</v>
      </c>
      <c r="W8" t="s">
        <v>67</v>
      </c>
      <c r="X8">
        <f>COUNTIFS(shopping_trends!$E$2:$E$3901,Sheet1!$V$3,shopping_trends!$I$2:$I$3901,Sheet1!W8,shopping_trends!$C$2:$C$3901, "Female")</f>
        <v>26</v>
      </c>
      <c r="AB8" t="s">
        <v>56</v>
      </c>
      <c r="AC8">
        <f>COUNTIFS(shopping_trends!$D$2:$D$3901,Sheet1!AB8,shopping_trends!$C$2:$C$3901,"Male")</f>
        <v>110</v>
      </c>
      <c r="AG8" t="s">
        <v>56</v>
      </c>
      <c r="AH8">
        <f>COUNTIFS(shopping_trends!$D$2:$D$3901,Sheet1!AG8,shopping_trends!$C$2:$C$3901, "Female")</f>
        <v>59</v>
      </c>
      <c r="AL8">
        <v>46</v>
      </c>
      <c r="AM8">
        <f>SUMIF(shopping_trends!$B$2:$B$3901,Sheet1!AL8,shopping_trends!$F$2:$F$3901)</f>
        <v>4318</v>
      </c>
    </row>
    <row r="9" spans="1:40">
      <c r="A9" t="s">
        <v>173</v>
      </c>
      <c r="R9" t="s">
        <v>71</v>
      </c>
      <c r="S9">
        <f>COUNTIFS(shopping_trends!$E$2:$E$3901,Sheet1!$Q$3,shopping_trends!$I$2:$I$3901,Sheet1!R9,shopping_trends!$C$2:$C$3901, "Male")</f>
        <v>44</v>
      </c>
      <c r="W9" t="s">
        <v>71</v>
      </c>
      <c r="X9">
        <f>COUNTIFS(shopping_trends!$E$2:$E$3901,Sheet1!$V$3,shopping_trends!$I$2:$I$3901,Sheet1!W9,shopping_trends!$C$2:$C$3901, "Female")</f>
        <v>29</v>
      </c>
      <c r="AB9" t="s">
        <v>61</v>
      </c>
      <c r="AC9">
        <f>COUNTIFS(shopping_trends!$D$2:$D$3901,Sheet1!AB9,shopping_trends!$C$2:$C$3901,"Male")</f>
        <v>109</v>
      </c>
      <c r="AG9" t="s">
        <v>61</v>
      </c>
      <c r="AH9">
        <f>COUNTIFS(shopping_trends!$D$2:$D$3901,Sheet1!AG9,shopping_trends!$C$2:$C$3901, "Female")</f>
        <v>48</v>
      </c>
      <c r="AL9">
        <v>63</v>
      </c>
      <c r="AM9">
        <f>SUMIF(shopping_trends!$B$2:$B$3901,Sheet1!AL9,shopping_trends!$F$2:$F$3901)</f>
        <v>4519</v>
      </c>
    </row>
    <row r="10" spans="1:40">
      <c r="A10" t="s">
        <v>174</v>
      </c>
      <c r="R10" t="s">
        <v>75</v>
      </c>
      <c r="S10">
        <f>COUNTIFS(shopping_trends!$E$2:$E$3901,Sheet1!$Q$3,shopping_trends!$I$2:$I$3901,Sheet1!R10,shopping_trends!$C$2:$C$3901, "Male")</f>
        <v>50</v>
      </c>
      <c r="W10" t="s">
        <v>75</v>
      </c>
      <c r="X10">
        <f>COUNTIFS(shopping_trends!$E$2:$E$3901,Sheet1!$V$3,shopping_trends!$I$2:$I$3901,Sheet1!W10,shopping_trends!$C$2:$C$3901, "Female")</f>
        <v>22</v>
      </c>
      <c r="AB10" t="s">
        <v>64</v>
      </c>
      <c r="AC10">
        <f>COUNTIFS(shopping_trends!$D$2:$D$3901,Sheet1!AB10,shopping_trends!$C$2:$C$3901,"Male")</f>
        <v>114</v>
      </c>
      <c r="AG10" t="s">
        <v>64</v>
      </c>
      <c r="AH10">
        <f>COUNTIFS(shopping_trends!$D$2:$D$3901,Sheet1!AG10,shopping_trends!$C$2:$C$3901, "Female")</f>
        <v>47</v>
      </c>
      <c r="AL10">
        <v>27</v>
      </c>
      <c r="AM10">
        <f>SUMIF(shopping_trends!$B$2:$B$3901,Sheet1!AL10,shopping_trends!$F$2:$F$3901)</f>
        <v>4460</v>
      </c>
    </row>
    <row r="11" spans="1:40">
      <c r="A11" s="1" t="s">
        <v>175</v>
      </c>
      <c r="R11" t="s">
        <v>79</v>
      </c>
      <c r="S11">
        <f>COUNTIFS(shopping_trends!$E$2:$E$3901,Sheet1!$Q$3,shopping_trends!$I$2:$I$3901,Sheet1!R11,shopping_trends!$C$2:$C$3901, "Male")</f>
        <v>35</v>
      </c>
      <c r="W11" t="s">
        <v>79</v>
      </c>
      <c r="X11">
        <f>COUNTIFS(shopping_trends!$E$2:$E$3901,Sheet1!$V$3,shopping_trends!$I$2:$I$3901,Sheet1!W11,shopping_trends!$C$2:$C$3901, "Female")</f>
        <v>26</v>
      </c>
      <c r="AB11" t="s">
        <v>68</v>
      </c>
      <c r="AC11">
        <f>COUNTIFS(shopping_trends!$D$2:$D$3901,Sheet1!AB11,shopping_trends!$C$2:$C$3901,"Male")</f>
        <v>95</v>
      </c>
      <c r="AG11" t="s">
        <v>68</v>
      </c>
      <c r="AH11">
        <f>COUNTIFS(shopping_trends!$D$2:$D$3901,Sheet1!AG11,shopping_trends!$C$2:$C$3901, "Female")</f>
        <v>58</v>
      </c>
      <c r="AL11">
        <v>26</v>
      </c>
      <c r="AM11">
        <f>SUMIF(shopping_trends!$B$2:$B$3901,Sheet1!AL11,shopping_trends!$F$2:$F$3901)</f>
        <v>4212</v>
      </c>
    </row>
    <row r="12" spans="1:40">
      <c r="R12" t="s">
        <v>81</v>
      </c>
      <c r="S12">
        <f>COUNTIFS(shopping_trends!$E$2:$E$3901,Sheet1!$Q$3,shopping_trends!$I$2:$I$3901,Sheet1!R12,shopping_trends!$C$2:$C$3901, "Male")</f>
        <v>42</v>
      </c>
      <c r="W12" t="s">
        <v>81</v>
      </c>
      <c r="X12">
        <f>COUNTIFS(shopping_trends!$E$2:$E$3901,Sheet1!$V$3,shopping_trends!$I$2:$I$3901,Sheet1!W12,shopping_trends!$C$2:$C$3901, "Female")</f>
        <v>20</v>
      </c>
      <c r="AB12" t="s">
        <v>73</v>
      </c>
      <c r="AC12">
        <f>COUNTIFS(shopping_trends!$D$2:$D$3901,Sheet1!AB12,shopping_trends!$C$2:$C$3901,"Male")</f>
        <v>102</v>
      </c>
      <c r="AG12" t="s">
        <v>73</v>
      </c>
      <c r="AH12">
        <f>COUNTIFS(shopping_trends!$D$2:$D$3901,Sheet1!AG12,shopping_trends!$C$2:$C$3901, "Female")</f>
        <v>48</v>
      </c>
      <c r="AL12">
        <v>57</v>
      </c>
      <c r="AM12">
        <f>SUMIF(shopping_trends!$B$2:$B$3901,Sheet1!AL12,shopping_trends!$F$2:$F$3901)</f>
        <v>5200</v>
      </c>
    </row>
    <row r="13" spans="1:40">
      <c r="R13" t="s">
        <v>84</v>
      </c>
      <c r="S13">
        <f>COUNTIFS(shopping_trends!$E$2:$E$3901,Sheet1!$Q$3,shopping_trends!$I$2:$I$3901,Sheet1!R13,shopping_trends!$C$2:$C$3901, "Male")</f>
        <v>56</v>
      </c>
      <c r="W13" t="s">
        <v>84</v>
      </c>
      <c r="X13">
        <f>COUNTIFS(shopping_trends!$E$2:$E$3901,Sheet1!$V$3,shopping_trends!$I$2:$I$3901,Sheet1!W13,shopping_trends!$C$2:$C$3901, "Female")</f>
        <v>23</v>
      </c>
      <c r="AB13" t="s">
        <v>82</v>
      </c>
      <c r="AC13">
        <f>COUNTIFS(shopping_trends!$D$2:$D$3901,Sheet1!AB13,shopping_trends!$C$2:$C$3901,"Male")</f>
        <v>114</v>
      </c>
      <c r="AG13" t="s">
        <v>82</v>
      </c>
      <c r="AH13">
        <f>COUNTIFS(shopping_trends!$D$2:$D$3901,Sheet1!AG13,shopping_trends!$C$2:$C$3901, "Female")</f>
        <v>52</v>
      </c>
      <c r="AL13">
        <v>53</v>
      </c>
      <c r="AM13">
        <f>SUMIF(shopping_trends!$B$2:$B$3901,Sheet1!AL13,shopping_trends!$F$2:$F$3901)</f>
        <v>4752</v>
      </c>
    </row>
    <row r="14" spans="1:40">
      <c r="R14" t="s">
        <v>86</v>
      </c>
      <c r="S14">
        <f>COUNTIFS(shopping_trends!$E$2:$E$3901,Sheet1!$Q$3,shopping_trends!$I$2:$I$3901,Sheet1!R14,shopping_trends!$C$2:$C$3901, "Male")</f>
        <v>57</v>
      </c>
      <c r="W14" t="s">
        <v>86</v>
      </c>
      <c r="X14">
        <f>COUNTIFS(shopping_trends!$E$2:$E$3901,Sheet1!$V$3,shopping_trends!$I$2:$I$3901,Sheet1!W14,shopping_trends!$C$2:$C$3901, "Female")</f>
        <v>27</v>
      </c>
      <c r="AB14" t="s">
        <v>87</v>
      </c>
      <c r="AC14">
        <f>COUNTIFS(shopping_trends!$D$2:$D$3901,Sheet1!AB14,shopping_trends!$C$2:$C$3901,"Male")</f>
        <v>109</v>
      </c>
      <c r="AG14" t="s">
        <v>87</v>
      </c>
      <c r="AH14">
        <f>COUNTIFS(shopping_trends!$D$2:$D$3901,Sheet1!AG14,shopping_trends!$C$2:$C$3901, "Female")</f>
        <v>49</v>
      </c>
      <c r="AL14">
        <v>30</v>
      </c>
      <c r="AM14">
        <f>SUMIF(shopping_trends!$B$2:$B$3901,Sheet1!AL14,shopping_trends!$F$2:$F$3901)</f>
        <v>4374</v>
      </c>
    </row>
    <row r="15" spans="1:40">
      <c r="R15" t="s">
        <v>93</v>
      </c>
      <c r="S15">
        <f>COUNTIFS(shopping_trends!$E$2:$E$3901,Sheet1!$Q$3,shopping_trends!$I$2:$I$3901,Sheet1!R15,shopping_trends!$C$2:$C$3901, "Male")</f>
        <v>44</v>
      </c>
      <c r="W15" t="s">
        <v>93</v>
      </c>
      <c r="X15">
        <f>COUNTIFS(shopping_trends!$E$2:$E$3901,Sheet1!$V$3,shopping_trends!$I$2:$I$3901,Sheet1!W15,shopping_trends!$C$2:$C$3901, "Female")</f>
        <v>16</v>
      </c>
      <c r="AB15" t="s">
        <v>89</v>
      </c>
      <c r="AC15">
        <f>COUNTIFS(shopping_trends!$D$2:$D$3901,Sheet1!AB15,shopping_trends!$C$2:$C$3901,"Male")</f>
        <v>105</v>
      </c>
      <c r="AG15" t="s">
        <v>89</v>
      </c>
      <c r="AH15">
        <f>COUNTIFS(shopping_trends!$D$2:$D$3901,Sheet1!AG15,shopping_trends!$C$2:$C$3901, "Female")</f>
        <v>56</v>
      </c>
      <c r="AL15">
        <v>61</v>
      </c>
      <c r="AM15">
        <f>SUMIF(shopping_trends!$B$2:$B$3901,Sheet1!AL15,shopping_trends!$F$2:$F$3901)</f>
        <v>4172</v>
      </c>
    </row>
    <row r="16" spans="1:40">
      <c r="R16" t="s">
        <v>94</v>
      </c>
      <c r="S16">
        <f>COUNTIFS(shopping_trends!$E$2:$E$3901,Sheet1!$Q$3,shopping_trends!$I$2:$I$3901,Sheet1!R16,shopping_trends!$C$2:$C$3901, "Male")</f>
        <v>48</v>
      </c>
      <c r="W16" t="s">
        <v>94</v>
      </c>
      <c r="X16">
        <f>COUNTIFS(shopping_trends!$E$2:$E$3901,Sheet1!$V$3,shopping_trends!$I$2:$I$3901,Sheet1!W16,shopping_trends!$C$2:$C$3901, "Female")</f>
        <v>33</v>
      </c>
      <c r="AB16" t="s">
        <v>95</v>
      </c>
      <c r="AC16">
        <f>COUNTIFS(shopping_trends!$D$2:$D$3901,Sheet1!AB16,shopping_trends!$C$2:$C$3901,"Male")</f>
        <v>123</v>
      </c>
      <c r="AG16" t="s">
        <v>95</v>
      </c>
      <c r="AH16">
        <f>COUNTIFS(shopping_trends!$D$2:$D$3901,Sheet1!AG16,shopping_trends!$C$2:$C$3901, "Female")</f>
        <v>48</v>
      </c>
      <c r="AL16">
        <v>65</v>
      </c>
      <c r="AM16">
        <f>SUMIF(shopping_trends!$B$2:$B$3901,Sheet1!AL16,shopping_trends!$F$2:$F$3901)</f>
        <v>4590</v>
      </c>
    </row>
    <row r="17" spans="18:39">
      <c r="R17" t="s">
        <v>96</v>
      </c>
      <c r="S17">
        <f>COUNTIFS(shopping_trends!$E$2:$E$3901,Sheet1!$Q$3,shopping_trends!$I$2:$I$3901,Sheet1!R17,shopping_trends!$C$2:$C$3901, "Male")</f>
        <v>57</v>
      </c>
      <c r="W17" t="s">
        <v>96</v>
      </c>
      <c r="X17">
        <f>COUNTIFS(shopping_trends!$E$2:$E$3901,Sheet1!$V$3,shopping_trends!$I$2:$I$3901,Sheet1!W17,shopping_trends!$C$2:$C$3901, "Female")</f>
        <v>21</v>
      </c>
      <c r="AB17" t="s">
        <v>102</v>
      </c>
      <c r="AC17">
        <f>COUNTIFS(shopping_trends!$D$2:$D$3901,Sheet1!AB17,shopping_trends!$C$2:$C$3901,"Male")</f>
        <v>109</v>
      </c>
      <c r="AG17" t="s">
        <v>102</v>
      </c>
      <c r="AH17">
        <f>COUNTIFS(shopping_trends!$D$2:$D$3901,Sheet1!AG17,shopping_trends!$C$2:$C$3901, "Female")</f>
        <v>54</v>
      </c>
      <c r="AL17">
        <v>64</v>
      </c>
      <c r="AM17">
        <f>SUMIF(shopping_trends!$B$2:$B$3901,Sheet1!AL17,shopping_trends!$F$2:$F$3901)</f>
        <v>4170</v>
      </c>
    </row>
    <row r="18" spans="18:39">
      <c r="R18" t="s">
        <v>100</v>
      </c>
      <c r="S18">
        <f>COUNTIFS(shopping_trends!$E$2:$E$3901,Sheet1!$Q$3,shopping_trends!$I$2:$I$3901,Sheet1!R18,shopping_trends!$C$2:$C$3901, "Male")</f>
        <v>48</v>
      </c>
      <c r="W18" t="s">
        <v>100</v>
      </c>
      <c r="X18">
        <f>COUNTIFS(shopping_trends!$E$2:$E$3901,Sheet1!$V$3,shopping_trends!$I$2:$I$3901,Sheet1!W18,shopping_trends!$C$2:$C$3901, "Female")</f>
        <v>17</v>
      </c>
      <c r="AB18" t="s">
        <v>104</v>
      </c>
      <c r="AC18">
        <f>COUNTIFS(shopping_trends!$D$2:$D$3901,Sheet1!AB18,shopping_trends!$C$2:$C$3901,"Male")</f>
        <v>100</v>
      </c>
      <c r="AG18" t="s">
        <v>104</v>
      </c>
      <c r="AH18">
        <f>COUNTIFS(shopping_trends!$D$2:$D$3901,Sheet1!AG18,shopping_trends!$C$2:$C$3901, "Female")</f>
        <v>51</v>
      </c>
      <c r="AL18">
        <v>25</v>
      </c>
      <c r="AM18">
        <f>SUMIF(shopping_trends!$B$2:$B$3901,Sheet1!AL18,shopping_trends!$F$2:$F$3901)</f>
        <v>5372</v>
      </c>
    </row>
    <row r="19" spans="18:39">
      <c r="R19" t="s">
        <v>108</v>
      </c>
      <c r="S19">
        <f>COUNTIFS(shopping_trends!$E$2:$E$3901,Sheet1!$Q$3,shopping_trends!$I$2:$I$3901,Sheet1!R19,shopping_trends!$C$2:$C$3901, "Male")</f>
        <v>46</v>
      </c>
      <c r="W19" t="s">
        <v>108</v>
      </c>
      <c r="X19">
        <f>COUNTIFS(shopping_trends!$E$2:$E$3901,Sheet1!$V$3,shopping_trends!$I$2:$I$3901,Sheet1!W19,shopping_trends!$C$2:$C$3901, "Female")</f>
        <v>22</v>
      </c>
      <c r="AB19" t="s">
        <v>106</v>
      </c>
      <c r="AC19">
        <f>COUNTIFS(shopping_trends!$D$2:$D$3901,Sheet1!AB19,shopping_trends!$C$2:$C$3901,"Male")</f>
        <v>119</v>
      </c>
      <c r="AG19" t="s">
        <v>106</v>
      </c>
      <c r="AH19">
        <f>COUNTIFS(shopping_trends!$D$2:$D$3901,Sheet1!AG19,shopping_trends!$C$2:$C$3901, "Female")</f>
        <v>52</v>
      </c>
      <c r="AL19">
        <v>52</v>
      </c>
      <c r="AM19">
        <f>SUMIF(shopping_trends!$B$2:$B$3901,Sheet1!AL19,shopping_trends!$F$2:$F$3901)</f>
        <v>4255</v>
      </c>
    </row>
    <row r="20" spans="18:39">
      <c r="R20" t="s">
        <v>109</v>
      </c>
      <c r="S20">
        <f>COUNTIFS(shopping_trends!$E$2:$E$3901,Sheet1!$Q$3,shopping_trends!$I$2:$I$3901,Sheet1!R20,shopping_trends!$C$2:$C$3901, "Male")</f>
        <v>53</v>
      </c>
      <c r="W20" t="s">
        <v>109</v>
      </c>
      <c r="X20">
        <f>COUNTIFS(shopping_trends!$E$2:$E$3901,Sheet1!$V$3,shopping_trends!$I$2:$I$3901,Sheet1!W20,shopping_trends!$C$2:$C$3901, "Female")</f>
        <v>23</v>
      </c>
      <c r="AB20" t="s">
        <v>113</v>
      </c>
      <c r="AC20">
        <f>COUNTIFS(shopping_trends!$D$2:$D$3901,Sheet1!AB20,shopping_trends!$C$2:$C$3901,"Male")</f>
        <v>101</v>
      </c>
      <c r="AG20" t="s">
        <v>113</v>
      </c>
      <c r="AH20">
        <f>COUNTIFS(shopping_trends!$D$2:$D$3901,Sheet1!AG20,shopping_trends!$C$2:$C$3901, "Female")</f>
        <v>46</v>
      </c>
      <c r="AL20">
        <v>66</v>
      </c>
      <c r="AM20">
        <f>SUMIF(shopping_trends!$B$2:$B$3901,Sheet1!AL20,shopping_trends!$F$2:$F$3901)</f>
        <v>4065</v>
      </c>
    </row>
    <row r="21" spans="18:39">
      <c r="R21" t="s">
        <v>110</v>
      </c>
      <c r="S21">
        <f>COUNTIFS(shopping_trends!$E$2:$E$3901,Sheet1!$Q$3,shopping_trends!$I$2:$I$3901,Sheet1!R21,shopping_trends!$C$2:$C$3901, "Male")</f>
        <v>48</v>
      </c>
      <c r="W21" t="s">
        <v>110</v>
      </c>
      <c r="X21">
        <f>COUNTIFS(shopping_trends!$E$2:$E$3901,Sheet1!$V$3,shopping_trends!$I$2:$I$3901,Sheet1!W21,shopping_trends!$C$2:$C$3901, "Female")</f>
        <v>13</v>
      </c>
      <c r="AB21" t="s">
        <v>119</v>
      </c>
      <c r="AC21">
        <f>COUNTIFS(shopping_trends!$D$2:$D$3901,Sheet1!AB21,shopping_trends!$C$2:$C$3901,"Male")</f>
        <v>112</v>
      </c>
      <c r="AG21" t="s">
        <v>119</v>
      </c>
      <c r="AH21">
        <f>COUNTIFS(shopping_trends!$D$2:$D$3901,Sheet1!AG21,shopping_trends!$C$2:$C$3901, "Female")</f>
        <v>45</v>
      </c>
      <c r="AL21">
        <v>31</v>
      </c>
      <c r="AM21">
        <f>SUMIF(shopping_trends!$B$2:$B$3901,Sheet1!AL21,shopping_trends!$F$2:$F$3901)</f>
        <v>4864</v>
      </c>
    </row>
    <row r="22" spans="18:39">
      <c r="R22" t="s">
        <v>118</v>
      </c>
      <c r="S22">
        <f>COUNTIFS(shopping_trends!$E$2:$E$3901,Sheet1!$Q$3,shopping_trends!$I$2:$I$3901,Sheet1!R22,shopping_trends!$C$2:$C$3901, "Male")</f>
        <v>48</v>
      </c>
      <c r="W22" t="s">
        <v>118</v>
      </c>
      <c r="X22">
        <f>COUNTIFS(shopping_trends!$E$2:$E$3901,Sheet1!$V$3,shopping_trends!$I$2:$I$3901,Sheet1!W22,shopping_trends!$C$2:$C$3901, "Female")</f>
        <v>17</v>
      </c>
      <c r="AB22" t="s">
        <v>124</v>
      </c>
      <c r="AC22">
        <f>COUNTIFS(shopping_trends!$D$2:$D$3901,Sheet1!AB22,shopping_trends!$C$2:$C$3901,"Male")</f>
        <v>102</v>
      </c>
      <c r="AG22" t="s">
        <v>124</v>
      </c>
      <c r="AH22">
        <f>COUNTIFS(shopping_trends!$D$2:$D$3901,Sheet1!AG22,shopping_trends!$C$2:$C$3901, "Female")</f>
        <v>52</v>
      </c>
      <c r="AL22">
        <v>56</v>
      </c>
      <c r="AM22">
        <f>SUMIF(shopping_trends!$B$2:$B$3901,Sheet1!AL22,shopping_trends!$F$2:$F$3901)</f>
        <v>4293</v>
      </c>
    </row>
    <row r="23" spans="18:39">
      <c r="R23" t="s">
        <v>121</v>
      </c>
      <c r="S23">
        <f>COUNTIFS(shopping_trends!$E$2:$E$3901,Sheet1!$Q$3,shopping_trends!$I$2:$I$3901,Sheet1!R23,shopping_trends!$C$2:$C$3901, "Male")</f>
        <v>50</v>
      </c>
      <c r="W23" t="s">
        <v>121</v>
      </c>
      <c r="X23">
        <f>COUNTIFS(shopping_trends!$E$2:$E$3901,Sheet1!$V$3,shopping_trends!$I$2:$I$3901,Sheet1!W23,shopping_trends!$C$2:$C$3901, "Female")</f>
        <v>28</v>
      </c>
      <c r="AB23" t="s">
        <v>125</v>
      </c>
      <c r="AC23">
        <f>COUNTIFS(shopping_trends!$D$2:$D$3901,Sheet1!AB23,shopping_trends!$C$2:$C$3901,"Male")</f>
        <v>101</v>
      </c>
      <c r="AG23" t="s">
        <v>125</v>
      </c>
      <c r="AH23">
        <f>COUNTIFS(shopping_trends!$D$2:$D$3901,Sheet1!AG23,shopping_trends!$C$2:$C$3901, "Female")</f>
        <v>58</v>
      </c>
      <c r="AL23">
        <v>18</v>
      </c>
      <c r="AM23">
        <f>SUMIF(shopping_trends!$B$2:$B$3901,Sheet1!AL23,shopping_trends!$F$2:$F$3901)</f>
        <v>4139</v>
      </c>
    </row>
    <row r="24" spans="18:39">
      <c r="R24" t="s">
        <v>126</v>
      </c>
      <c r="S24">
        <f>COUNTIFS(shopping_trends!$E$2:$E$3901,Sheet1!$Q$3,shopping_trends!$I$2:$I$3901,Sheet1!R24,shopping_trends!$C$2:$C$3901, "Male")</f>
        <v>42</v>
      </c>
      <c r="W24" t="s">
        <v>126</v>
      </c>
      <c r="X24">
        <f>COUNTIFS(shopping_trends!$E$2:$E$3901,Sheet1!$V$3,shopping_trends!$I$2:$I$3901,Sheet1!W24,shopping_trends!$C$2:$C$3901, "Female")</f>
        <v>17</v>
      </c>
      <c r="AB24" t="s">
        <v>132</v>
      </c>
      <c r="AC24">
        <f>COUNTIFS(shopping_trends!$D$2:$D$3901,Sheet1!AB24,shopping_trends!$C$2:$C$3901,"Male")</f>
        <v>106</v>
      </c>
      <c r="AG24" t="s">
        <v>132</v>
      </c>
      <c r="AH24">
        <f>COUNTIFS(shopping_trends!$D$2:$D$3901,Sheet1!AG24,shopping_trends!$C$2:$C$3901, "Female")</f>
        <v>37</v>
      </c>
      <c r="AL24">
        <v>38</v>
      </c>
      <c r="AM24">
        <f>SUMIF(shopping_trends!$B$2:$B$3901,Sheet1!AL24,shopping_trends!$F$2:$F$3901)</f>
        <v>4169</v>
      </c>
    </row>
    <row r="25" spans="18:39">
      <c r="R25" t="s">
        <v>134</v>
      </c>
      <c r="S25">
        <f>COUNTIFS(shopping_trends!$E$2:$E$3901,Sheet1!$Q$3,shopping_trends!$I$2:$I$3901,Sheet1!R25,shopping_trends!$C$2:$C$3901, "Male")</f>
        <v>48</v>
      </c>
      <c r="W25" t="s">
        <v>134</v>
      </c>
      <c r="X25">
        <f>COUNTIFS(shopping_trends!$E$2:$E$3901,Sheet1!$V$3,shopping_trends!$I$2:$I$3901,Sheet1!W25,shopping_trends!$C$2:$C$3901, "Female")</f>
        <v>27</v>
      </c>
      <c r="AB25" t="s">
        <v>133</v>
      </c>
      <c r="AC25">
        <f>COUNTIFS(shopping_trends!$D$2:$D$3901,Sheet1!AB25,shopping_trends!$C$2:$C$3901,"Male")</f>
        <v>106</v>
      </c>
      <c r="AG25" t="s">
        <v>133</v>
      </c>
      <c r="AH25">
        <f>COUNTIFS(shopping_trends!$D$2:$D$3901,Sheet1!AG25,shopping_trends!$C$2:$C$3901, "Female")</f>
        <v>55</v>
      </c>
      <c r="AL25">
        <v>54</v>
      </c>
      <c r="AM25">
        <f>SUMIF(shopping_trends!$B$2:$B$3901,Sheet1!AL25,shopping_trends!$F$2:$F$3901)</f>
        <v>5282</v>
      </c>
    </row>
    <row r="26" spans="18:39">
      <c r="R26" t="s">
        <v>136</v>
      </c>
      <c r="S26">
        <f>COUNTIFS(shopping_trends!$E$2:$E$3901,Sheet1!$Q$3,shopping_trends!$I$2:$I$3901,Sheet1!R26,shopping_trends!$C$2:$C$3901, "Male")</f>
        <v>34</v>
      </c>
      <c r="W26" t="s">
        <v>136</v>
      </c>
      <c r="X26">
        <f>COUNTIFS(shopping_trends!$E$2:$E$3901,Sheet1!$V$3,shopping_trends!$I$2:$I$3901,Sheet1!W26,shopping_trends!$C$2:$C$3901, "Female")</f>
        <v>25</v>
      </c>
      <c r="AB26" t="s">
        <v>137</v>
      </c>
      <c r="AC26">
        <f>COUNTIFS(shopping_trends!$D$2:$D$3901,Sheet1!AB26,shopping_trends!$C$2:$C$3901,"Male")</f>
        <v>94</v>
      </c>
      <c r="AG26" t="s">
        <v>137</v>
      </c>
      <c r="AH26">
        <f>COUNTIFS(shopping_trends!$D$2:$D$3901,Sheet1!AG26,shopping_trends!$C$2:$C$3901, "Female")</f>
        <v>50</v>
      </c>
      <c r="AL26">
        <v>33</v>
      </c>
      <c r="AM26">
        <f>SUMIF(shopping_trends!$B$2:$B$3901,Sheet1!AL26,shopping_trends!$F$2:$F$3901)</f>
        <v>3960</v>
      </c>
    </row>
    <row r="27" spans="18:39">
      <c r="R27" t="s">
        <v>144</v>
      </c>
      <c r="S27">
        <f>COUNTIFS(shopping_trends!$E$2:$E$3901,Sheet1!$Q$3,shopping_trends!$I$2:$I$3901,Sheet1!R27,shopping_trends!$C$2:$C$3901, "Male")</f>
        <v>35</v>
      </c>
      <c r="W27" t="s">
        <v>144</v>
      </c>
      <c r="X27">
        <f>COUNTIFS(shopping_trends!$E$2:$E$3901,Sheet1!$V$3,shopping_trends!$I$2:$I$3901,Sheet1!W27,shopping_trends!$C$2:$C$3901, "Female")</f>
        <v>14</v>
      </c>
      <c r="AB27" t="s">
        <v>143</v>
      </c>
      <c r="AC27">
        <f>COUNTIFS(shopping_trends!$D$2:$D$3901,Sheet1!AB27,shopping_trends!$C$2:$C$3901,"Male")</f>
        <v>103</v>
      </c>
      <c r="AG27" t="s">
        <v>143</v>
      </c>
      <c r="AH27">
        <f>COUNTIFS(shopping_trends!$D$2:$D$3901,Sheet1!AG27,shopping_trends!$C$2:$C$3901, "Female")</f>
        <v>37</v>
      </c>
      <c r="AL27">
        <v>36</v>
      </c>
      <c r="AM27">
        <f>SUMIF(shopping_trends!$B$2:$B$3901,Sheet1!AL27,shopping_trends!$F$2:$F$3901)</f>
        <v>4511</v>
      </c>
    </row>
    <row r="28" spans="18:39">
      <c r="AL28">
        <v>35</v>
      </c>
      <c r="AM28">
        <f>SUMIF(shopping_trends!$B$2:$B$3901,Sheet1!AL28,shopping_trends!$F$2:$F$3901)</f>
        <v>4314</v>
      </c>
    </row>
    <row r="29" spans="18:39">
      <c r="AL29">
        <v>29</v>
      </c>
      <c r="AM29">
        <f>SUMIF(shopping_trends!$B$2:$B$3901,Sheet1!AL29,shopping_trends!$F$2:$F$3901)</f>
        <v>4499</v>
      </c>
    </row>
    <row r="30" spans="18:39">
      <c r="AL30">
        <v>70</v>
      </c>
      <c r="AM30">
        <f>SUMIF(shopping_trends!$B$2:$B$3901,Sheet1!AL30,shopping_trends!$F$2:$F$3901)</f>
        <v>3810</v>
      </c>
    </row>
    <row r="31" spans="18:39">
      <c r="AL31">
        <v>69</v>
      </c>
      <c r="AM31">
        <f>SUMIF(shopping_trends!$B$2:$B$3901,Sheet1!AL31,shopping_trends!$F$2:$F$3901)</f>
        <v>5484</v>
      </c>
    </row>
    <row r="32" spans="18:39">
      <c r="AL32">
        <v>67</v>
      </c>
      <c r="AM32">
        <f>SUMIF(shopping_trends!$B$2:$B$3901,Sheet1!AL32,shopping_trends!$F$2:$F$3901)</f>
        <v>3258</v>
      </c>
    </row>
    <row r="33" spans="38:39">
      <c r="AL33">
        <v>20</v>
      </c>
      <c r="AM33">
        <f>SUMIF(shopping_trends!$B$2:$B$3901,Sheet1!AL33,shopping_trends!$F$2:$F$3901)</f>
        <v>3424</v>
      </c>
    </row>
    <row r="34" spans="38:39">
      <c r="AL34">
        <v>39</v>
      </c>
      <c r="AM34">
        <f>SUMIF(shopping_trends!$B$2:$B$3901,Sheet1!AL34,shopping_trends!$F$2:$F$3901)</f>
        <v>4057</v>
      </c>
    </row>
    <row r="35" spans="38:39">
      <c r="AL35">
        <v>42</v>
      </c>
      <c r="AM35">
        <f>SUMIF(shopping_trends!$B$2:$B$3901,Sheet1!AL35,shopping_trends!$F$2:$F$3901)</f>
        <v>4357</v>
      </c>
    </row>
    <row r="36" spans="38:39">
      <c r="AL36">
        <v>68</v>
      </c>
      <c r="AM36">
        <f>SUMIF(shopping_trends!$B$2:$B$3901,Sheet1!AL36,shopping_trends!$F$2:$F$3901)</f>
        <v>4287</v>
      </c>
    </row>
    <row r="37" spans="38:39">
      <c r="AL37">
        <v>49</v>
      </c>
      <c r="AM37">
        <f>SUMIF(shopping_trends!$B$2:$B$3901,Sheet1!AL37,shopping_trends!$F$2:$F$3901)</f>
        <v>5552</v>
      </c>
    </row>
    <row r="38" spans="38:39">
      <c r="AL38">
        <v>59</v>
      </c>
      <c r="AM38">
        <f>SUMIF(shopping_trends!$B$2:$B$3901,Sheet1!AL38,shopping_trends!$F$2:$F$3901)</f>
        <v>4348</v>
      </c>
    </row>
    <row r="39" spans="38:39">
      <c r="AL39">
        <v>47</v>
      </c>
      <c r="AM39">
        <f>SUMIF(shopping_trends!$B$2:$B$3901,Sheet1!AL39,shopping_trends!$F$2:$F$3901)</f>
        <v>4019</v>
      </c>
    </row>
    <row r="40" spans="38:39">
      <c r="AL40">
        <v>40</v>
      </c>
      <c r="AM40">
        <f>SUMIF(shopping_trends!$B$2:$B$3901,Sheet1!AL40,shopping_trends!$F$2:$F$3901)</f>
        <v>4026</v>
      </c>
    </row>
    <row r="41" spans="38:39">
      <c r="AL41">
        <v>41</v>
      </c>
      <c r="AM41">
        <f>SUMIF(shopping_trends!$B$2:$B$3901,Sheet1!AL41,shopping_trends!$F$2:$F$3901)</f>
        <v>5282</v>
      </c>
    </row>
    <row r="42" spans="38:39">
      <c r="AL42">
        <v>48</v>
      </c>
      <c r="AM42">
        <f>SUMIF(shopping_trends!$B$2:$B$3901,Sheet1!AL42,shopping_trends!$F$2:$F$3901)</f>
        <v>3576</v>
      </c>
    </row>
    <row r="43" spans="38:39">
      <c r="AL43">
        <v>22</v>
      </c>
      <c r="AM43">
        <f>SUMIF(shopping_trends!$B$2:$B$3901,Sheet1!AL43,shopping_trends!$F$2:$F$3901)</f>
        <v>4011</v>
      </c>
    </row>
    <row r="44" spans="38:39">
      <c r="AL44">
        <v>24</v>
      </c>
      <c r="AM44">
        <f>SUMIF(shopping_trends!$B$2:$B$3901,Sheet1!AL44,shopping_trends!$F$2:$F$3901)</f>
        <v>4291</v>
      </c>
    </row>
    <row r="45" spans="38:39">
      <c r="AL45">
        <v>44</v>
      </c>
      <c r="AM45">
        <f>SUMIF(shopping_trends!$B$2:$B$3901,Sheet1!AL45,shopping_trends!$F$2:$F$3901)</f>
        <v>3312</v>
      </c>
    </row>
    <row r="46" spans="38:39">
      <c r="AL46">
        <v>37</v>
      </c>
      <c r="AM46">
        <f>SUMIF(shopping_trends!$B$2:$B$3901,Sheet1!AL46,shopping_trends!$F$2:$F$3901)</f>
        <v>4737</v>
      </c>
    </row>
    <row r="47" spans="38:39">
      <c r="AL47">
        <v>58</v>
      </c>
      <c r="AM47">
        <f>SUMIF(shopping_trends!$B$2:$B$3901,Sheet1!AL47,shopping_trends!$F$2:$F$3901)</f>
        <v>4521</v>
      </c>
    </row>
    <row r="48" spans="38:39">
      <c r="AL48">
        <v>32</v>
      </c>
      <c r="AM48">
        <f>SUMIF(shopping_trends!$B$2:$B$3901,Sheet1!AL48,shopping_trends!$F$2:$F$3901)</f>
        <v>4796</v>
      </c>
    </row>
    <row r="49" spans="38:39">
      <c r="AL49">
        <v>62</v>
      </c>
      <c r="AM49">
        <f>SUMIF(shopping_trends!$B$2:$B$3901,Sheet1!AL49,shopping_trends!$F$2:$F$3901)</f>
        <v>4809</v>
      </c>
    </row>
    <row r="50" spans="38:39">
      <c r="AL50">
        <v>51</v>
      </c>
      <c r="AM50">
        <f>SUMIF(shopping_trends!$B$2:$B$3901,Sheet1!AL50,shopping_trends!$F$2:$F$3901)</f>
        <v>4601</v>
      </c>
    </row>
    <row r="51" spans="38:39">
      <c r="AL51">
        <v>28</v>
      </c>
      <c r="AM51">
        <f>SUMIF(shopping_trends!$B$2:$B$3901,Sheet1!AL51,shopping_trends!$F$2:$F$3901)</f>
        <v>5104</v>
      </c>
    </row>
    <row r="52" spans="38:39">
      <c r="AL52">
        <v>43</v>
      </c>
      <c r="AM52">
        <f>SUMIF(shopping_trends!$B$2:$B$3901,Sheet1!AL52,shopping_trends!$F$2:$F$3901)</f>
        <v>4698</v>
      </c>
    </row>
    <row r="53" spans="38:39">
      <c r="AL53">
        <v>34</v>
      </c>
      <c r="AM53">
        <f>SUMIF(shopping_trends!$B$2:$B$3901,Sheet1!AL53,shopping_trends!$F$2:$F$3901)</f>
        <v>3759</v>
      </c>
    </row>
    <row r="54" spans="38:39">
      <c r="AL54">
        <v>23</v>
      </c>
      <c r="AM54">
        <f>SUMIF(shopping_trends!$B$2:$B$3901,Sheet1!AL54,shopping_trends!$F$2:$F$3901)</f>
        <v>4029</v>
      </c>
    </row>
    <row r="55" spans="38:39">
      <c r="AL55">
        <v>60</v>
      </c>
      <c r="AM55">
        <f>SUMIF(shopping_trends!$B$2:$B$3901,Sheet1!AL55,shopping_trends!$F$2:$F$3901)</f>
        <v>3730</v>
      </c>
    </row>
  </sheetData>
  <mergeCells count="8">
    <mergeCell ref="AG1:AI1"/>
    <mergeCell ref="AL1:AN1"/>
    <mergeCell ref="E1:G1"/>
    <mergeCell ref="J1:K1"/>
    <mergeCell ref="N1:O1"/>
    <mergeCell ref="AB1:AD1"/>
    <mergeCell ref="Q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 Bhardwaj</dc:creator>
  <cp:keywords/>
  <dc:description/>
  <cp:lastModifiedBy>Garima Singh</cp:lastModifiedBy>
  <cp:revision/>
  <dcterms:created xsi:type="dcterms:W3CDTF">2025-02-10T10:07:51Z</dcterms:created>
  <dcterms:modified xsi:type="dcterms:W3CDTF">2025-05-09T07:22:26Z</dcterms:modified>
  <cp:category/>
  <cp:contentStatus/>
</cp:coreProperties>
</file>