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HomeWork\1_Excel\"/>
    </mc:Choice>
  </mc:AlternateContent>
  <xr:revisionPtr revIDLastSave="0" documentId="13_ncr:1_{878DD48A-1AA7-4D0A-B9A9-19BA128BBC7B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Raw_Data" sheetId="1" r:id="rId1"/>
    <sheet name="Pivot-Category" sheetId="2" r:id="rId2"/>
    <sheet name="Pivot-SubCategory" sheetId="3" r:id="rId3"/>
    <sheet name="Pivot-DateCreated" sheetId="6" r:id="rId4"/>
    <sheet name="Goal_Count" sheetId="7" r:id="rId5"/>
  </sheets>
  <definedNames>
    <definedName name="_xlnm._FilterDatabase" localSheetId="0" hidden="1">Raw_Data!$A$1:$T$4115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7" l="1"/>
  <c r="Q2" i="1" l="1"/>
  <c r="R2" i="1"/>
  <c r="B3" i="7" l="1"/>
  <c r="E2" i="7"/>
  <c r="S2" i="1" l="1"/>
  <c r="H4" i="7" l="1"/>
  <c r="H5" i="7"/>
  <c r="H6" i="7"/>
  <c r="H7" i="7"/>
  <c r="H8" i="7"/>
  <c r="H9" i="7"/>
  <c r="H10" i="7"/>
  <c r="H11" i="7"/>
  <c r="H12" i="7"/>
  <c r="H13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2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E13" i="7" l="1"/>
  <c r="G13" i="7" s="1"/>
  <c r="E12" i="7"/>
  <c r="G12" i="7" s="1"/>
  <c r="E11" i="7"/>
  <c r="G11" i="7" s="1"/>
  <c r="E10" i="7"/>
  <c r="G10" i="7" s="1"/>
  <c r="E9" i="7"/>
  <c r="G9" i="7" s="1"/>
  <c r="E8" i="7"/>
  <c r="G8" i="7" s="1"/>
  <c r="E7" i="7"/>
  <c r="G7" i="7" s="1"/>
  <c r="E6" i="7"/>
  <c r="G6" i="7" s="1"/>
  <c r="E5" i="7"/>
  <c r="G5" i="7" s="1"/>
  <c r="E4" i="7"/>
  <c r="G4" i="7" s="1"/>
  <c r="E3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3" i="7" l="1"/>
  <c r="H3" i="7"/>
  <c r="H2" i="7"/>
  <c r="F2" i="7"/>
  <c r="F6" i="7"/>
  <c r="F9" i="7"/>
  <c r="F7" i="7"/>
  <c r="F4" i="7"/>
  <c r="F13" i="7"/>
  <c r="F12" i="7"/>
  <c r="F11" i="7"/>
  <c r="F10" i="7"/>
  <c r="F8" i="7"/>
  <c r="F5" i="7"/>
  <c r="F3" i="7"/>
  <c r="G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<sst xmlns="http://schemas.openxmlformats.org/spreadsheetml/2006/main" count="24821" uniqueCount="8400">
  <si>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</si>
  <si>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</si>
  <si>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</si>
  <si>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</si>
  <si>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</si>
  <si>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</si>
  <si>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</si>
  <si>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</si>
  <si>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</si>
  <si>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</si>
  <si>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</si>
  <si>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</si>
  <si>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</si>
  <si>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</si>
  <si>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</si>
  <si>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</si>
  <si>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</si>
  <si>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</si>
  <si>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</si>
  <si>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</si>
  <si>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</si>
  <si>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</si>
  <si>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</si>
  <si>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</si>
  <si>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</si>
  <si>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</si>
  <si>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</si>
  <si>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</si>
  <si>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</si>
  <si>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</si>
  <si>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</si>
  <si>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</si>
  <si>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</si>
  <si>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</si>
  <si>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</si>
  <si>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</si>
  <si>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</si>
  <si>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</si>
  <si>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</si>
  <si>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</si>
  <si>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</si>
  <si>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</si>
  <si>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</si>
  <si>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</si>
  <si>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</si>
  <si>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</si>
  <si>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</si>
  <si>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</si>
  <si>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</si>
  <si>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</si>
  <si>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</si>
  <si>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</si>
  <si>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</si>
  <si>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</si>
  <si>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</si>
  <si>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</si>
  <si>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</si>
  <si>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</si>
  <si>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</si>
  <si>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</si>
  <si>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</si>
  <si>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</si>
  <si>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</si>
  <si>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</si>
  <si>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</si>
  <si>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</si>
  <si>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</si>
  <si>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</si>
  <si>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</si>
  <si>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</si>
  <si>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</si>
  <si>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</si>
  <si>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</si>
  <si>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</si>
  <si>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</si>
  <si>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</si>
  <si>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</si>
  <si>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</si>
  <si>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</si>
  <si>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</si>
  <si>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</si>
  <si>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</si>
  <si>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</si>
  <si>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</si>
  <si>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</si>
  <si>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</si>
  <si>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</si>
  <si>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</si>
  <si>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</si>
  <si>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</si>
  <si>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</si>
  <si>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</si>
  <si>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</si>
  <si>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</si>
  <si>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</si>
  <si>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</si>
  <si>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</si>
  <si>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</si>
  <si>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</si>
  <si>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</si>
  <si>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</si>
  <si>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</si>
  <si>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</si>
  <si>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</si>
  <si>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</si>
  <si>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</si>
  <si>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</si>
  <si>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</si>
  <si>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</si>
  <si>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</si>
  <si>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</si>
  <si>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</si>
  <si>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</si>
  <si>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</si>
  <si>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</si>
  <si>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</si>
  <si>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</si>
  <si>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</si>
  <si>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</si>
  <si>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</si>
  <si>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</si>
  <si>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</si>
  <si>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</si>
  <si>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</si>
  <si>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</si>
  <si>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</si>
  <si>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</si>
  <si>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</si>
  <si>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</si>
  <si>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</si>
  <si>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</si>
  <si>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</si>
  <si>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</si>
  <si>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</si>
  <si>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</si>
  <si>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</si>
  <si>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</si>
  <si>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</si>
  <si>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</si>
  <si>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</si>
  <si>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</si>
  <si>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</si>
  <si>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</si>
  <si>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</si>
  <si>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</si>
  <si>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</si>
  <si>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</si>
  <si>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</si>
  <si>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</si>
  <si>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</si>
  <si>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</si>
  <si>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</si>
  <si>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</si>
  <si>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</si>
  <si>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</si>
  <si>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</si>
  <si>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</si>
  <si>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</si>
  <si>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</si>
  <si>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</si>
  <si>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</si>
  <si>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</si>
  <si>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</si>
  <si>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</si>
  <si>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</si>
  <si>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</si>
  <si>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</si>
  <si>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</si>
  <si>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</si>
  <si>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</si>
  <si>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</si>
  <si>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</si>
  <si>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</si>
  <si>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</si>
  <si>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</si>
  <si>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</si>
  <si>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</si>
  <si>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</si>
  <si>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</si>
  <si>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</si>
  <si>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</si>
  <si>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</si>
  <si>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</si>
  <si>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</si>
  <si>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</si>
  <si>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</si>
  <si>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</si>
  <si>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</si>
  <si>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</si>
  <si>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</si>
  <si>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</si>
  <si>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</si>
  <si>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</si>
  <si>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</si>
  <si>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</si>
  <si>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</si>
  <si>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</si>
  <si>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</si>
  <si>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</si>
  <si>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</si>
  <si>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</si>
  <si>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</si>
  <si>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</si>
  <si>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</si>
  <si>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</si>
  <si>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</si>
  <si>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</si>
  <si>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</si>
  <si>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</si>
  <si>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</si>
  <si>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</si>
  <si>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</si>
  <si>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</si>
  <si>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</si>
  <si>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</si>
  <si>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</si>
  <si>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</si>
  <si>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</si>
  <si>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</si>
  <si>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</si>
  <si>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</si>
  <si>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</si>
  <si>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</si>
  <si>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</si>
  <si>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</si>
  <si>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</si>
  <si>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</si>
  <si>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</si>
  <si>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</si>
  <si>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</si>
  <si>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</si>
  <si>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</si>
  <si>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</si>
  <si>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</si>
  <si>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</si>
  <si>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</si>
  <si>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</si>
  <si>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</si>
  <si>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</si>
  <si>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</si>
  <si>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</si>
  <si>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</si>
  <si>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</si>
  <si>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</si>
  <si>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</si>
  <si>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</si>
  <si>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</si>
  <si>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</si>
  <si>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</si>
  <si>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</si>
  <si>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</si>
  <si>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</si>
  <si>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</si>
  <si>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</si>
  <si>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</si>
  <si>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</si>
  <si>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</si>
  <si>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</si>
  <si>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</si>
  <si>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</si>
  <si>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</si>
  <si>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</si>
  <si>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</si>
  <si>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</si>
  <si>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</si>
  <si>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</si>
  <si>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</si>
  <si>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</si>
  <si>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</si>
  <si>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</si>
  <si>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</si>
  <si>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</si>
  <si>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</si>
  <si>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</si>
  <si>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</si>
  <si>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</si>
  <si>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</si>
  <si>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</si>
  <si>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</si>
  <si>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</si>
  <si>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</si>
  <si>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</si>
  <si>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</si>
  <si>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</si>
  <si>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</si>
  <si>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</si>
  <si>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</si>
  <si>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</si>
  <si>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</si>
  <si>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</si>
  <si>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</si>
  <si>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</si>
  <si>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</si>
  <si>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</si>
  <si>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</si>
  <si>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</si>
  <si>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</si>
  <si>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</si>
  <si>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</si>
  <si>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</si>
  <si>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</si>
  <si>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</si>
  <si>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</si>
  <si>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</si>
  <si>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</si>
  <si>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</si>
  <si>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</si>
  <si>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</si>
  <si>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</si>
  <si>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</si>
  <si>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</si>
  <si>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</si>
  <si>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</si>
  <si>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</si>
  <si>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</si>
  <si>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</si>
  <si>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</si>
  <si>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</si>
  <si>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</si>
  <si>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</si>
  <si>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</si>
  <si>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</si>
  <si>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</si>
  <si>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</si>
  <si>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</si>
  <si>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</si>
  <si>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</si>
  <si>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</si>
  <si>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</si>
  <si>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</si>
  <si>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</si>
  <si>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</si>
  <si>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</si>
  <si>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</si>
  <si>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</si>
  <si>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</si>
  <si>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</si>
  <si>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</si>
  <si>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</si>
  <si>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</si>
  <si>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</si>
  <si>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</si>
  <si>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</si>
  <si>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</si>
  <si>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</si>
  <si>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</si>
  <si>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</si>
  <si>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</si>
  <si>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</si>
  <si>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</si>
  <si>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</si>
  <si>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</si>
  <si>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</si>
  <si>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</si>
  <si>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</si>
  <si>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</si>
  <si>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</si>
  <si>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</si>
  <si>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</si>
  <si>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</si>
  <si>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</si>
  <si>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</si>
  <si>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</si>
  <si>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</si>
  <si>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</si>
  <si>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</si>
  <si>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</si>
  <si>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</si>
  <si>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</si>
  <si>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</si>
  <si>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</si>
  <si>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</si>
  <si>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</si>
  <si>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</si>
  <si>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</si>
  <si>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</si>
  <si>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</si>
  <si>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</si>
  <si>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</si>
  <si>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</si>
  <si>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</si>
  <si>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</si>
  <si>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</si>
  <si>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</si>
  <si>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</si>
  <si>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</si>
  <si>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</si>
  <si>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</si>
  <si>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</si>
  <si>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</si>
  <si>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</si>
  <si>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</si>
  <si>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</si>
  <si>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</si>
  <si>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</si>
  <si>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</si>
  <si>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</si>
  <si>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</si>
  <si>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</si>
  <si>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</si>
  <si>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</si>
  <si>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</si>
  <si>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</si>
  <si>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</si>
  <si>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</si>
  <si>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</si>
  <si>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</si>
  <si>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</si>
  <si>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</si>
  <si>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</si>
  <si>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</si>
  <si>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</si>
  <si>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</si>
  <si>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</si>
  <si>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</si>
  <si>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</si>
  <si>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</si>
  <si>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</si>
  <si>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</si>
  <si>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</si>
  <si>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</si>
  <si>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</si>
  <si>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</si>
  <si>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</si>
  <si>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</si>
  <si>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</si>
  <si>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</si>
  <si>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</si>
  <si>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</si>
  <si>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</si>
  <si>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</si>
  <si>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</si>
  <si>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</si>
  <si>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</si>
  <si>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</si>
  <si>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</si>
  <si>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</si>
  <si>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</si>
  <si>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</si>
  <si>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</si>
  <si>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</si>
  <si>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</si>
  <si>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</si>
  <si>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</si>
  <si>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</si>
  <si>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</si>
  <si>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</si>
  <si>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</si>
  <si>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</si>
  <si>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</si>
  <si>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</si>
  <si>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</si>
  <si>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</si>
  <si>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</si>
  <si>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</si>
  <si>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</si>
  <si>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</si>
  <si>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</si>
  <si>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</si>
  <si>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</si>
  <si>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</si>
  <si>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</si>
  <si>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</si>
  <si>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</si>
  <si>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</si>
  <si>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</si>
  <si>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</si>
  <si>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</si>
  <si>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</si>
  <si>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</si>
  <si>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</si>
  <si>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</si>
  <si>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</si>
  <si>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</si>
  <si>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</si>
  <si>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</si>
  <si>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</si>
  <si>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</si>
  <si>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</si>
  <si>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</si>
  <si>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</si>
  <si>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</si>
  <si>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</si>
  <si>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</si>
  <si>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</si>
  <si>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</si>
  <si>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</si>
  <si>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</si>
  <si>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</si>
  <si>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</si>
  <si>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</si>
  <si>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</si>
  <si>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</si>
  <si>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</si>
  <si>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</si>
  <si>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</si>
  <si>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</si>
  <si>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</si>
  <si>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</si>
  <si>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</si>
  <si>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</si>
  <si>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</si>
  <si>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</si>
  <si>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</si>
  <si>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</si>
  <si>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</si>
  <si>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</si>
  <si>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</si>
  <si>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</si>
  <si>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</si>
  <si>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</si>
  <si>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</si>
  <si>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</si>
  <si>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</si>
  <si>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</si>
  <si>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</si>
  <si>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</si>
  <si>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</si>
  <si>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</si>
  <si>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</si>
  <si>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</si>
  <si>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</si>
  <si>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</si>
  <si>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</si>
  <si>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</si>
  <si>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</si>
  <si>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</si>
  <si>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</si>
  <si>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</si>
  <si>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</si>
  <si>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</si>
  <si>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</si>
  <si>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</si>
  <si>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</si>
  <si>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</si>
  <si>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</si>
  <si>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</si>
  <si>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</si>
  <si>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</si>
  <si>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</si>
  <si>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</si>
  <si>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</si>
  <si>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</si>
  <si>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</si>
  <si>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</si>
  <si>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</si>
  <si>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</si>
  <si>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</si>
  <si>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</si>
  <si>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</si>
  <si>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</si>
  <si>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</si>
  <si>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</si>
  <si>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</si>
  <si>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</si>
  <si>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</si>
  <si>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</si>
  <si>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</si>
  <si>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</si>
  <si>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</si>
  <si>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</si>
  <si>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</si>
  <si>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</si>
  <si>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</si>
  <si>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</si>
  <si>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</si>
  <si>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</si>
  <si>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</si>
  <si>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</si>
  <si>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</si>
  <si>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</si>
  <si>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</si>
  <si>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</si>
  <si>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</si>
  <si>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</si>
  <si>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</si>
  <si>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</si>
  <si>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</si>
  <si>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</si>
  <si>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</si>
  <si>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</si>
  <si>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</si>
  <si>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</si>
  <si>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</si>
  <si>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</si>
  <si>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</si>
  <si>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</si>
  <si>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</si>
  <si>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</si>
  <si>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</si>
  <si>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</si>
  <si>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</si>
  <si>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</si>
  <si>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</si>
  <si>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</si>
  <si>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</si>
  <si>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</si>
  <si>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</si>
  <si>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</si>
  <si>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</si>
  <si>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</si>
  <si>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</si>
  <si>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</si>
  <si>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</si>
  <si>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</si>
  <si>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</si>
  <si>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</si>
  <si>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</si>
  <si>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</si>
  <si>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</si>
  <si>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</si>
  <si>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</si>
  <si>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</si>
  <si>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</si>
  <si>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</si>
  <si>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</si>
  <si>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</si>
  <si>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</si>
  <si>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</si>
  <si>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</si>
  <si>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</si>
  <si>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</si>
  <si>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</si>
  <si>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</si>
  <si>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</si>
  <si>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</si>
  <si>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</si>
  <si>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</si>
  <si>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</si>
  <si>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</si>
  <si>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</si>
  <si>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</si>
  <si>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</si>
  <si>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</si>
  <si>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</si>
  <si>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</si>
  <si>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</si>
  <si>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</si>
  <si>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</si>
  <si>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</si>
  <si>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</si>
  <si>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</si>
  <si>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</si>
  <si>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</si>
  <si>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</si>
  <si>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</si>
  <si>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</si>
  <si>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</si>
  <si>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</si>
  <si>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</si>
  <si>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</si>
  <si>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</si>
  <si>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</si>
  <si>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</si>
  <si>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</si>
  <si>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</si>
  <si>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</si>
  <si>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</si>
  <si>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</si>
  <si>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</si>
  <si>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</si>
  <si>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</si>
  <si>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</si>
  <si>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</si>
  <si>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</si>
  <si>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</si>
  <si>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</si>
  <si>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</si>
  <si>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</si>
  <si>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</si>
  <si>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</si>
  <si>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</si>
  <si>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</si>
  <si>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</si>
  <si>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</si>
  <si>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</si>
  <si>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</si>
  <si>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</si>
  <si>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</si>
  <si>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</si>
  <si>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</si>
  <si>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</si>
  <si>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</si>
  <si>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</si>
  <si>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</si>
  <si>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</si>
  <si>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</si>
  <si>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</si>
  <si>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</si>
  <si>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</si>
  <si>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</si>
  <si>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</si>
  <si>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</si>
  <si>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</si>
  <si>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</si>
  <si>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</si>
  <si>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</si>
  <si>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</si>
  <si>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</si>
  <si>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</si>
  <si>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</si>
  <si>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</si>
  <si>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</si>
  <si>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</si>
  <si>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</si>
  <si>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</si>
  <si>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</si>
  <si>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</si>
  <si>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</si>
  <si>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</si>
  <si>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</si>
  <si>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</si>
  <si>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</si>
  <si>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</si>
  <si>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</si>
  <si>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</si>
  <si>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</si>
  <si>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</si>
  <si>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</si>
  <si>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</si>
  <si>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</si>
  <si>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</si>
  <si>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</si>
  <si>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</si>
  <si>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</si>
  <si>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</si>
  <si>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</si>
  <si>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</si>
  <si>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</si>
  <si>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</si>
  <si>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</si>
  <si>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</si>
  <si>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</si>
  <si>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</si>
  <si>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</si>
  <si>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</si>
  <si>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</si>
  <si>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</si>
  <si>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</si>
  <si>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</si>
  <si>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</si>
  <si>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</si>
  <si>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</si>
  <si>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</si>
  <si>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</si>
  <si>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</si>
  <si>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</si>
  <si>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</si>
  <si>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</si>
  <si>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</si>
  <si>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</si>
  <si>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</si>
  <si>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</si>
  <si>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</si>
  <si>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</si>
  <si>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</si>
  <si>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</si>
  <si>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</si>
  <si>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</si>
  <si>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</si>
  <si>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</si>
  <si>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</si>
  <si>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</si>
  <si>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</si>
  <si>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</si>
  <si>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</si>
  <si>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</si>
  <si>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</si>
  <si>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</si>
  <si>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</si>
  <si>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</si>
  <si>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</si>
  <si>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</si>
  <si>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</si>
  <si>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</si>
  <si>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</si>
  <si>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</si>
  <si>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</si>
  <si>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</si>
  <si>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</si>
  <si>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</si>
  <si>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</si>
  <si>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</si>
  <si>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</si>
  <si>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</si>
  <si>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</si>
  <si>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</si>
  <si>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</si>
  <si>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</si>
  <si>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</si>
  <si>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</si>
  <si>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</si>
  <si>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</si>
  <si>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</si>
  <si>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</si>
  <si>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</si>
  <si>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</si>
  <si>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</si>
  <si>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</si>
  <si>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</si>
  <si>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</si>
  <si>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</si>
  <si>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</si>
  <si>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</si>
  <si>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</si>
  <si>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</si>
  <si>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</si>
  <si>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</si>
  <si>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</si>
  <si>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</si>
  <si>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</si>
  <si>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</si>
  <si>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</si>
  <si>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</si>
  <si>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</si>
  <si>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</si>
  <si>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</si>
  <si>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</si>
  <si>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</si>
  <si>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</si>
  <si>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</si>
  <si>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</si>
  <si>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</si>
  <si>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</si>
  <si>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</si>
  <si>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</si>
  <si>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</si>
  <si>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</si>
  <si>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</si>
  <si>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</si>
  <si>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</si>
  <si>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</si>
  <si>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</si>
  <si>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</si>
  <si>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</si>
  <si>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</si>
  <si>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</si>
  <si>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</si>
  <si>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</si>
  <si>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</si>
  <si>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</si>
  <si>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</si>
  <si>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</si>
  <si>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</si>
  <si>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</si>
  <si>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</si>
  <si>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</si>
  <si>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</si>
  <si>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</si>
  <si>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</si>
  <si>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</si>
  <si>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</si>
  <si>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</si>
  <si>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</si>
  <si>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</si>
  <si>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</si>
  <si>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</si>
  <si>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</si>
  <si>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</si>
  <si>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</si>
  <si>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</si>
  <si>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</si>
  <si>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</si>
  <si>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</si>
  <si>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</si>
  <si>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</si>
  <si>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</si>
  <si>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</si>
  <si>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</si>
  <si>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</si>
  <si>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</si>
  <si>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</si>
  <si>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</si>
  <si>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</si>
  <si>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</si>
  <si>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</si>
  <si>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</si>
  <si>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</si>
  <si>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</si>
  <si>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</si>
  <si>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</si>
  <si>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</si>
  <si>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</si>
  <si>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</si>
  <si>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</si>
  <si>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</si>
  <si>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</si>
  <si>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</si>
  <si>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</si>
  <si>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</si>
  <si>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</si>
  <si>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</si>
  <si>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</si>
  <si>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</si>
  <si>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</si>
  <si>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</si>
  <si>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</si>
  <si>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</si>
  <si>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</si>
  <si>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</si>
  <si>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</si>
  <si>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</si>
  <si>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</si>
  <si>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</si>
  <si>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</si>
  <si>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</si>
  <si>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</si>
  <si>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</si>
  <si>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</si>
  <si>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</si>
  <si>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</si>
  <si>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</si>
  <si>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</si>
  <si>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</si>
  <si>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</si>
  <si>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</si>
  <si>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</si>
  <si>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</si>
  <si>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</si>
  <si>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</si>
  <si>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</si>
  <si>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</si>
  <si>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</si>
  <si>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</si>
  <si>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</si>
  <si>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</si>
  <si>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</si>
  <si>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</si>
  <si>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</si>
  <si>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</si>
  <si>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</si>
  <si>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</si>
  <si>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</si>
  <si>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</si>
  <si>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</si>
  <si>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</si>
  <si>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</si>
  <si>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</si>
  <si>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</si>
  <si>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</si>
  <si>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</si>
  <si>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</si>
  <si>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</si>
  <si>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</si>
  <si>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</si>
  <si>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</si>
  <si>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</si>
  <si>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</si>
  <si>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</si>
  <si>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</si>
  <si>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</si>
  <si>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</si>
  <si>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</si>
  <si>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</si>
  <si>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</si>
  <si>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</si>
  <si>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</si>
  <si>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</si>
  <si>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</si>
  <si>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</si>
  <si>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</si>
  <si>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</si>
  <si>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</si>
  <si>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</si>
  <si>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</si>
  <si>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</si>
  <si>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</si>
  <si>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</si>
  <si>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</si>
  <si>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</si>
  <si>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</si>
  <si>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</si>
  <si>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</si>
  <si>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</si>
  <si>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</si>
  <si>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</si>
  <si>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</si>
  <si>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</si>
  <si>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</si>
  <si>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</si>
  <si>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</si>
  <si>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</si>
  <si>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</si>
  <si>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</si>
  <si>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</si>
  <si>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</si>
  <si>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</si>
  <si>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</si>
  <si>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</si>
  <si>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</si>
  <si>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</si>
  <si>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</si>
  <si>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</si>
  <si>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</si>
  <si>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</si>
  <si>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</si>
  <si>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</si>
  <si>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</si>
  <si>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</si>
  <si>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</si>
  <si>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</si>
  <si>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</si>
  <si>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</si>
  <si>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</si>
  <si>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</si>
  <si>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</si>
  <si>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</si>
  <si>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</si>
  <si>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</si>
  <si>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</si>
  <si>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</si>
  <si>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</si>
  <si>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</si>
  <si>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</si>
  <si>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</si>
  <si>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</si>
  <si>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</si>
  <si>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</si>
  <si>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</si>
  <si>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</si>
  <si>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</si>
  <si>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</si>
  <si>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</si>
  <si>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</si>
  <si>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</si>
  <si>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</si>
  <si>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</si>
  <si>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</si>
  <si>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</si>
  <si>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</si>
  <si>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</si>
  <si>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</si>
  <si>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</si>
  <si>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</si>
  <si>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</si>
  <si>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</si>
  <si>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</si>
  <si>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</si>
  <si>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</si>
  <si>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</si>
  <si>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</si>
  <si>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</si>
  <si>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</si>
  <si>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</si>
  <si>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</si>
  <si>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</si>
  <si>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</si>
  <si>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</si>
  <si>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</si>
  <si>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</si>
  <si>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</si>
  <si>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</si>
  <si>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</si>
  <si>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</si>
  <si>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</si>
  <si>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</si>
  <si>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</si>
  <si>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</si>
  <si>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</si>
  <si>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</si>
  <si>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</si>
  <si>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</si>
  <si>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</si>
  <si>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</si>
  <si>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</si>
  <si>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</si>
  <si>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</si>
  <si>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</si>
  <si>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</si>
  <si>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</si>
  <si>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</si>
  <si>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</si>
  <si>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</si>
  <si>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</si>
  <si>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</si>
  <si>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</si>
  <si>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</si>
  <si>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</si>
  <si>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</si>
  <si>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</si>
  <si>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</si>
  <si>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</si>
  <si>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</si>
  <si>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</si>
  <si>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</si>
  <si>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</si>
  <si>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</si>
  <si>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</si>
  <si>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</si>
  <si>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</si>
  <si>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</si>
  <si>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</si>
  <si>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</si>
  <si>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</si>
  <si>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</si>
  <si>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</si>
  <si>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</si>
  <si>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</si>
  <si>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</si>
  <si>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</si>
  <si>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</si>
  <si>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</si>
  <si>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</si>
  <si>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</si>
  <si>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</si>
  <si>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</si>
  <si>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</si>
  <si>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</si>
  <si>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</si>
  <si>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</si>
  <si>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</si>
  <si>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</si>
  <si>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</si>
  <si>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</si>
  <si>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</si>
  <si>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</si>
  <si>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</si>
  <si>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</si>
  <si>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</si>
  <si>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</si>
  <si>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</si>
  <si>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</si>
  <si>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</si>
  <si>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</si>
  <si>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</si>
  <si>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</si>
  <si>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</si>
  <si>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</si>
  <si>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</si>
  <si>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</si>
  <si>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</si>
  <si>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</si>
  <si>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</si>
  <si>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</si>
  <si>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</si>
  <si>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</si>
  <si>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</si>
  <si>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</si>
  <si>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</si>
  <si>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</si>
  <si>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</si>
  <si>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</si>
  <si>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</si>
  <si>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</si>
  <si>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</si>
  <si>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</si>
  <si>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</si>
  <si>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</si>
  <si>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</si>
  <si>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</si>
  <si>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</si>
  <si>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</si>
  <si>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</si>
  <si>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</si>
  <si>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</si>
  <si>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</si>
  <si>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</si>
  <si>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</si>
  <si>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</si>
  <si>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</si>
  <si>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</si>
  <si>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</si>
  <si>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</si>
  <si>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</si>
  <si>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</si>
  <si>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</si>
  <si>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</si>
  <si>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</si>
  <si>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</si>
  <si>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</si>
  <si>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</si>
  <si>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</si>
  <si>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</si>
  <si>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</si>
  <si>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</si>
  <si>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</si>
  <si>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</si>
  <si>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</si>
  <si>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</si>
  <si>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</si>
  <si>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</si>
  <si>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</si>
  <si>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</si>
  <si>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</si>
  <si>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</si>
  <si>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</si>
  <si>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</si>
  <si>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</si>
  <si>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</si>
  <si>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</si>
  <si>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</si>
  <si>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</si>
  <si>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</si>
  <si>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</si>
  <si>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</si>
  <si>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</si>
  <si>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</si>
  <si>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</si>
  <si>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</si>
  <si>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</si>
  <si>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</si>
  <si>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</si>
  <si>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</si>
  <si>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</si>
  <si>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</si>
  <si>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</si>
  <si>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</si>
  <si>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</si>
  <si>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</si>
  <si>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</si>
  <si>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</si>
  <si>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</si>
  <si>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</si>
  <si>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</si>
  <si>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</si>
  <si>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</si>
  <si>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</si>
  <si>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</si>
  <si>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</si>
  <si>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</si>
  <si>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</si>
  <si>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</si>
  <si>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</si>
  <si>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</si>
  <si>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</si>
  <si>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</si>
  <si>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</si>
  <si>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</si>
  <si>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</si>
  <si>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</si>
  <si>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</si>
  <si>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</si>
  <si>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</si>
  <si>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</si>
  <si>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</si>
  <si>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</si>
  <si>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</si>
  <si>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</si>
  <si>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</si>
  <si>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</si>
  <si>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</si>
  <si>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</si>
  <si>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</si>
  <si>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</si>
  <si>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</si>
  <si>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</si>
  <si>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</si>
  <si>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</si>
  <si>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</si>
  <si>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</si>
  <si>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</si>
  <si>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</si>
  <si>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</si>
  <si>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</si>
  <si>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</si>
  <si>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</si>
  <si>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</si>
  <si>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</si>
  <si>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</si>
  <si>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</si>
  <si>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</si>
  <si>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</si>
  <si>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</si>
  <si>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</si>
  <si>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</si>
  <si>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</si>
  <si>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</si>
  <si>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</si>
  <si>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</si>
  <si>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</si>
  <si>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</si>
  <si>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</si>
  <si>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</si>
  <si>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</si>
  <si>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</si>
  <si>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</si>
  <si>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</si>
  <si>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</si>
  <si>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</si>
  <si>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</si>
  <si>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</si>
  <si>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</si>
  <si>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</si>
  <si>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</si>
  <si>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</si>
  <si>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</si>
  <si>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</si>
  <si>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</si>
  <si>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</si>
  <si>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</si>
  <si>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</si>
  <si>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</si>
  <si>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</si>
  <si>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</si>
  <si>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</si>
  <si>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</si>
  <si>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</si>
  <si>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</si>
  <si>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</si>
  <si>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</si>
  <si>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</si>
  <si>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</si>
  <si>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</si>
  <si>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</si>
  <si>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</si>
  <si>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</si>
  <si>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</si>
  <si>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</si>
  <si>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</si>
  <si>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</si>
  <si>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</si>
  <si>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</si>
  <si>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</si>
  <si>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</si>
  <si>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</si>
  <si>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</si>
  <si>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</si>
  <si>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</si>
  <si>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</si>
  <si>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</si>
  <si>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</si>
  <si>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</si>
  <si>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</si>
  <si>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</si>
  <si>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</si>
  <si>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</si>
  <si>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</si>
  <si>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</si>
  <si>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</si>
  <si>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</si>
  <si>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</si>
  <si>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</si>
  <si>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</si>
  <si>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</si>
  <si>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</si>
  <si>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</si>
  <si>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</si>
  <si>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</si>
  <si>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</si>
  <si>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</si>
  <si>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</si>
  <si>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</si>
  <si>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</si>
  <si>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</si>
  <si>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</si>
  <si>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</si>
  <si>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</si>
  <si>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</si>
  <si>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</si>
  <si>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</si>
  <si>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</si>
  <si>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</si>
  <si>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</si>
  <si>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</si>
  <si>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</si>
  <si>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</si>
  <si>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</si>
  <si>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</si>
  <si>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</si>
  <si>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</si>
  <si>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</si>
  <si>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</si>
  <si>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</si>
  <si>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</si>
  <si>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</si>
  <si>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</si>
  <si>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</si>
  <si>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</si>
  <si>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</si>
  <si>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</si>
  <si>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</si>
  <si>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</si>
  <si>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</si>
  <si>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</si>
  <si>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</si>
  <si>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</si>
  <si>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</si>
  <si>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</si>
  <si>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</si>
  <si>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</si>
  <si>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</si>
  <si>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</si>
  <si>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</si>
  <si>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</si>
  <si>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</si>
  <si>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</si>
  <si>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</si>
  <si>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</si>
  <si>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</si>
  <si>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</si>
  <si>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</si>
  <si>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</si>
  <si>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</si>
  <si>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</si>
  <si>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</si>
  <si>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</si>
  <si>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</si>
  <si>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</si>
  <si>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</si>
  <si>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</si>
  <si>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</si>
  <si>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</si>
  <si>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</si>
  <si>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</si>
  <si>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</si>
  <si>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</si>
  <si>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</si>
  <si>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</si>
  <si>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</si>
  <si>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</si>
  <si>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</si>
  <si>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</si>
  <si>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</si>
  <si>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</si>
  <si>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</si>
  <si>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</si>
  <si>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</si>
  <si>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</si>
  <si>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</si>
  <si>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</si>
  <si>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</si>
  <si>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</si>
  <si>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</si>
  <si>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</si>
  <si>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</si>
  <si>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</si>
  <si>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</si>
  <si>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</si>
  <si>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</si>
  <si>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</si>
  <si>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</si>
  <si>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</si>
  <si>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</si>
  <si>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</si>
  <si>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</si>
  <si>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</si>
  <si>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</si>
  <si>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</si>
  <si>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</si>
  <si>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</si>
  <si>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</si>
  <si>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</si>
  <si>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</si>
  <si>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</si>
  <si>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</si>
  <si>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</si>
  <si>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</si>
  <si>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</si>
  <si>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</si>
  <si>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</si>
  <si>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</si>
  <si>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</si>
  <si>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</si>
  <si>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</si>
  <si>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</si>
  <si>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</si>
  <si>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</si>
  <si>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</si>
  <si>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</si>
  <si>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</si>
  <si>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</si>
  <si>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</si>
  <si>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</si>
  <si>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</si>
  <si>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</si>
  <si>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</si>
  <si>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</si>
  <si>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</si>
  <si>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</si>
  <si>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</si>
  <si>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</si>
  <si>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</si>
  <si>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</si>
  <si>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</si>
  <si>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</si>
  <si>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</si>
  <si>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</si>
  <si>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</si>
  <si>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</si>
  <si>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</si>
  <si>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</si>
  <si>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</si>
  <si>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</si>
  <si>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</si>
  <si>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</si>
  <si>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</si>
  <si>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</si>
  <si>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</si>
  <si>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</si>
  <si>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</si>
  <si>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</si>
  <si>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</si>
  <si>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</si>
  <si>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</si>
  <si>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</si>
  <si>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</si>
  <si>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</si>
  <si>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</si>
  <si>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</si>
  <si>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</si>
  <si>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</si>
  <si>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</si>
  <si>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</si>
  <si>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</si>
  <si>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</si>
  <si>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</si>
  <si>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</si>
  <si>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</si>
  <si>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</si>
  <si>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</si>
  <si>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</si>
  <si>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</si>
  <si>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</si>
  <si>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</si>
  <si>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</si>
  <si>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</si>
  <si>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</si>
  <si>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</si>
  <si>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</si>
  <si>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</si>
  <si>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</si>
  <si>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</si>
  <si>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</si>
  <si>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</si>
  <si>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</si>
  <si>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</si>
  <si>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</si>
  <si>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</si>
  <si>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</si>
  <si>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</si>
  <si>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</si>
  <si>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</si>
  <si>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</si>
  <si>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</si>
  <si>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</si>
  <si>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</si>
  <si>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</si>
  <si>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</si>
  <si>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</si>
  <si>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</si>
  <si>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</si>
  <si>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</si>
  <si>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</si>
  <si>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</si>
  <si>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</si>
  <si>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</si>
  <si>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</si>
  <si>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</si>
  <si>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</si>
  <si>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</si>
  <si>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</si>
  <si>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</si>
  <si>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</si>
  <si>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</si>
  <si>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</si>
  <si>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</si>
  <si>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</si>
  <si>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</si>
  <si>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</si>
  <si>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</si>
  <si>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</si>
  <si>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</si>
  <si>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</si>
  <si>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</si>
  <si>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</si>
  <si>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</si>
  <si>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</si>
  <si>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</si>
  <si>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</si>
  <si>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</si>
  <si>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</si>
  <si>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</si>
  <si>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</si>
  <si>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</si>
  <si>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</si>
  <si>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</si>
  <si>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</si>
  <si>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</si>
  <si>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</si>
  <si>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</si>
  <si>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</si>
  <si>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</si>
  <si>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</si>
  <si>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</si>
  <si>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</si>
  <si>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</si>
  <si>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</si>
  <si>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</si>
  <si>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</si>
  <si>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</si>
  <si>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</si>
  <si>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</si>
  <si>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</si>
  <si>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</si>
  <si>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</si>
  <si>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</si>
  <si>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</si>
  <si>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</si>
  <si>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</si>
  <si>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</si>
  <si>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</si>
  <si>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</si>
  <si>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</si>
  <si>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</si>
  <si>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</si>
  <si>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</si>
  <si>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</si>
  <si>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</si>
  <si>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</si>
  <si>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</si>
  <si>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</si>
  <si>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</si>
  <si>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</si>
  <si>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</si>
  <si>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</si>
  <si>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</si>
  <si>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</si>
  <si>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</si>
  <si>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</si>
  <si>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</si>
  <si>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</si>
  <si>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</si>
  <si>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</si>
  <si>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</si>
  <si>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</si>
  <si>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</si>
  <si>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</si>
  <si>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</si>
  <si>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</si>
  <si>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</si>
  <si>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</si>
  <si>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</si>
  <si>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</si>
  <si>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</si>
  <si>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</si>
  <si>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</si>
  <si>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</si>
  <si>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</si>
  <si>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</si>
  <si>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</si>
  <si>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</si>
  <si>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</si>
  <si>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</si>
  <si>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</si>
  <si>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</si>
  <si>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</si>
  <si>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</si>
  <si>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</si>
  <si>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</si>
  <si>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</si>
  <si>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</si>
  <si>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</si>
  <si>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</si>
  <si>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</si>
  <si>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</si>
  <si>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</si>
  <si>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</si>
  <si>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</si>
  <si>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</si>
  <si>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</si>
  <si>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</si>
  <si>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</si>
  <si>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</si>
  <si>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</si>
  <si>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</si>
  <si>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</si>
  <si>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</si>
  <si>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</si>
  <si>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</si>
  <si>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</si>
  <si>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</si>
  <si>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</si>
  <si>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</si>
  <si>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</si>
  <si>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</si>
  <si>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</si>
  <si>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</si>
  <si>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</si>
  <si>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</si>
  <si>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</si>
  <si>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</si>
  <si>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</si>
  <si>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</si>
  <si>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</si>
  <si>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</si>
  <si>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</si>
  <si>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</si>
  <si>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</si>
  <si>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</si>
  <si>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</si>
  <si>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</si>
  <si>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</si>
  <si>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</si>
  <si>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</si>
  <si>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</si>
  <si>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</si>
  <si>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</si>
  <si>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</si>
  <si>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</si>
  <si>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</si>
  <si>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</si>
  <si>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</si>
  <si>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</si>
  <si>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</si>
  <si>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</si>
  <si>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</si>
  <si>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</si>
  <si>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</si>
  <si>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</si>
  <si>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</si>
  <si>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</si>
  <si>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</si>
  <si>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</si>
  <si>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</si>
  <si>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</si>
  <si>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</si>
  <si>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</si>
  <si>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</si>
  <si>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</si>
  <si>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</si>
  <si>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</si>
  <si>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</si>
  <si>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</si>
  <si>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</si>
  <si>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</si>
  <si>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</si>
  <si>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</si>
  <si>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</si>
  <si>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</si>
  <si>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</si>
  <si>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</si>
  <si>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</si>
  <si>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</si>
  <si>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</si>
  <si>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</si>
  <si>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</si>
  <si>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</si>
  <si>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</si>
  <si>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</si>
  <si>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</si>
  <si>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</si>
  <si>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</si>
  <si>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</si>
  <si>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</si>
  <si>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</si>
  <si>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</si>
  <si>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</si>
  <si>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</si>
  <si>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</si>
  <si>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</si>
  <si>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</si>
  <si>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</si>
  <si>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</si>
  <si>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</si>
  <si>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</si>
  <si>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</si>
  <si>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</si>
  <si>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</si>
  <si>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</si>
  <si>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</si>
  <si>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</si>
  <si>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</si>
  <si>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</si>
  <si>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</si>
  <si>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</si>
  <si>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</si>
  <si>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</si>
  <si>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</si>
  <si>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</si>
  <si>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</si>
  <si>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</si>
  <si>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</si>
  <si>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</si>
  <si>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</si>
  <si>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</si>
  <si>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</si>
  <si>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</si>
  <si>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</si>
  <si>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</si>
  <si>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</si>
  <si>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</si>
  <si>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</si>
  <si>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</si>
  <si>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</si>
  <si>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</si>
  <si>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</si>
  <si>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</si>
  <si>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</si>
  <si>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</si>
  <si>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</si>
  <si>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</si>
  <si>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</si>
  <si>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</si>
  <si>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</si>
  <si>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</si>
  <si>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</si>
  <si>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</si>
  <si>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</si>
  <si>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</si>
  <si>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</si>
  <si>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</si>
  <si>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</si>
  <si>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</si>
  <si>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</si>
  <si>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</si>
  <si>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</si>
  <si>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</si>
  <si>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</si>
  <si>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</si>
  <si>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</si>
  <si>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</si>
  <si>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</si>
  <si>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</si>
  <si>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</si>
  <si>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</si>
  <si>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</si>
  <si>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</si>
  <si>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</si>
  <si>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</si>
  <si>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</si>
  <si>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</si>
  <si>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</si>
  <si>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</si>
  <si>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</si>
  <si>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</si>
  <si>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</si>
  <si>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</si>
  <si>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</si>
  <si>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</si>
  <si>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</si>
  <si>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</si>
  <si>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</si>
  <si>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</si>
  <si>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</si>
  <si>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</si>
  <si>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</si>
  <si>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</si>
  <si>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</si>
  <si>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</si>
  <si>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</si>
  <si>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</si>
  <si>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</si>
  <si>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</si>
  <si>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</si>
  <si>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</si>
  <si>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</si>
  <si>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</si>
  <si>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</si>
  <si>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</si>
  <si>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</si>
  <si>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</si>
  <si>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</si>
  <si>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</si>
  <si>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</si>
  <si>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</si>
  <si>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</si>
  <si>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</si>
  <si>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</si>
  <si>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</si>
  <si>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</si>
  <si>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</si>
  <si>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</si>
  <si>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</si>
  <si>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</si>
  <si>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</si>
  <si>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</si>
  <si>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</si>
  <si>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</si>
  <si>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</si>
  <si>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</si>
  <si>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</si>
  <si>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</si>
  <si>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</si>
  <si>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</si>
  <si>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</si>
  <si>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</si>
  <si>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</si>
  <si>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</si>
  <si>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</si>
  <si>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</si>
  <si>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</si>
  <si>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</si>
  <si>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</si>
  <si>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</si>
  <si>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</si>
  <si>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</si>
  <si>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</si>
  <si>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</si>
  <si>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</si>
  <si>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</si>
  <si>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</si>
  <si>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</si>
  <si>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</si>
  <si>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</si>
  <si>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</si>
  <si>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</si>
  <si>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</si>
  <si>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</si>
  <si>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</si>
  <si>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</si>
  <si>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</si>
  <si>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</si>
  <si>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</si>
  <si>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</si>
  <si>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</si>
  <si>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</si>
  <si>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</si>
  <si>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</si>
  <si>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</si>
  <si>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</si>
  <si>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</si>
  <si>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</si>
  <si>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</si>
  <si>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</si>
  <si>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</si>
  <si>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</si>
  <si>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</si>
  <si>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</si>
  <si>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</si>
  <si>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</si>
  <si>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</si>
  <si>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</si>
  <si>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</si>
  <si>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</si>
  <si>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</si>
  <si>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</si>
  <si>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</si>
  <si>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</si>
  <si>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</si>
  <si>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</si>
  <si>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</si>
  <si>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</si>
  <si>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</si>
  <si>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</si>
  <si>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</si>
  <si>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</si>
  <si>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</si>
  <si>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</si>
  <si>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</si>
  <si>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</si>
  <si>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</si>
  <si>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</si>
  <si>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</si>
  <si>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</si>
  <si>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</si>
  <si>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</si>
  <si>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</si>
  <si>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</si>
  <si>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</si>
  <si>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</si>
  <si>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</si>
  <si>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</si>
  <si>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</si>
  <si>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</si>
  <si>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</si>
  <si>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</si>
  <si>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</si>
  <si>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</si>
  <si>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</si>
  <si>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</si>
  <si>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</si>
  <si>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</si>
  <si>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</si>
  <si>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</si>
  <si>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</si>
  <si>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</si>
  <si>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</si>
  <si>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</si>
  <si>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</si>
  <si>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</si>
  <si>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</si>
  <si>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</si>
  <si>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</si>
  <si>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</si>
  <si>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</si>
  <si>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</si>
  <si>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</si>
  <si>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</si>
  <si>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</si>
  <si>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</si>
  <si>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</si>
  <si>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</si>
  <si>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</si>
  <si>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</si>
  <si>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</si>
  <si>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</si>
  <si>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</si>
  <si>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</si>
  <si>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</si>
  <si>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</si>
  <si>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</si>
  <si>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</si>
  <si>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</si>
  <si>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</si>
  <si>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</si>
  <si>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</si>
  <si>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</si>
  <si>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</si>
  <si>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</si>
  <si>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</si>
  <si>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</si>
  <si>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</si>
  <si>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</si>
  <si>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</si>
  <si>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</si>
  <si>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</si>
  <si>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</si>
  <si>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</si>
  <si>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</si>
  <si>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</si>
  <si>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</si>
  <si>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</si>
  <si>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</si>
  <si>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</si>
  <si>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</si>
  <si>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</si>
  <si>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</si>
  <si>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</si>
  <si>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</si>
  <si>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</si>
  <si>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</si>
  <si>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</si>
  <si>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</si>
  <si>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</si>
  <si>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</si>
  <si>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</si>
  <si>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</si>
  <si>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</si>
  <si>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</si>
  <si>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</si>
  <si>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</si>
  <si>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</si>
  <si>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</si>
  <si>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</si>
  <si>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</si>
  <si>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</si>
  <si>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</si>
  <si>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</si>
  <si>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</si>
  <si>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</si>
  <si>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</si>
  <si>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</si>
  <si>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</si>
  <si>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</si>
  <si>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</si>
  <si>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</si>
  <si>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</si>
  <si>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</si>
  <si>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</si>
  <si>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</si>
  <si>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</si>
  <si>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</si>
  <si>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</si>
  <si>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</si>
  <si>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</si>
  <si>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</si>
  <si>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</si>
  <si>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</si>
  <si>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</si>
  <si>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</si>
  <si>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</si>
  <si>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</si>
  <si>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</si>
  <si>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</si>
  <si>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</si>
  <si>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</si>
  <si>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</si>
  <si>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</si>
  <si>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</si>
  <si>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</si>
  <si>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</si>
  <si>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</si>
  <si>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</si>
  <si>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</si>
  <si>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</si>
  <si>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</si>
  <si>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</si>
  <si>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</si>
  <si>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</si>
  <si>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</si>
  <si>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</si>
  <si>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</si>
  <si>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</si>
  <si>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</si>
  <si>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</si>
  <si>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</si>
  <si>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</si>
  <si>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</si>
  <si>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</si>
  <si>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</si>
  <si>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</si>
  <si>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</si>
  <si>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</si>
  <si>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</si>
  <si>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</si>
  <si>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</si>
  <si>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</si>
  <si>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</si>
  <si>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</si>
  <si>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</si>
  <si>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</si>
  <si>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</si>
  <si>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</si>
  <si>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</si>
  <si>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</si>
  <si>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</si>
  <si>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</si>
  <si>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</si>
  <si>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</si>
  <si>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</si>
  <si>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</si>
  <si>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</si>
  <si>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</si>
  <si>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</si>
  <si>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</si>
  <si>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</si>
  <si>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</si>
  <si>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</si>
  <si>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</si>
  <si>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</si>
  <si>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</si>
  <si>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</si>
  <si>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</si>
  <si>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</si>
  <si>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</si>
  <si>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</si>
  <si>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</si>
  <si>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</si>
  <si>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</si>
  <si>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</si>
  <si>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</si>
  <si>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</si>
  <si>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</si>
  <si>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</si>
  <si>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</si>
  <si>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</si>
  <si>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</si>
  <si>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</si>
  <si>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</si>
  <si>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</si>
  <si>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</si>
  <si>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</si>
  <si>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</si>
  <si>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</si>
  <si>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</si>
  <si>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</si>
  <si>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</si>
  <si>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</si>
  <si>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</si>
  <si>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</si>
  <si>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</si>
  <si>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</si>
  <si>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</si>
  <si>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</si>
  <si>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</si>
  <si>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</si>
  <si>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</si>
  <si>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</si>
  <si>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</si>
  <si>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</si>
  <si>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</si>
  <si>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</si>
  <si>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</si>
  <si>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</si>
  <si>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</si>
  <si>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</si>
  <si>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</si>
  <si>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</si>
  <si>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</si>
  <si>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</si>
  <si>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</si>
  <si>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</si>
  <si>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</si>
  <si>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</si>
  <si>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</si>
  <si>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</si>
  <si>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</si>
  <si>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</si>
  <si>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</si>
  <si>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</si>
  <si>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</si>
  <si>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</si>
  <si>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</si>
  <si>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</si>
  <si>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</si>
  <si>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</si>
  <si>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</si>
  <si>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</si>
  <si>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</si>
  <si>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</si>
  <si>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</si>
  <si>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</si>
  <si>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</si>
  <si>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</si>
  <si>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</si>
  <si>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</si>
  <si>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</si>
  <si>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</si>
  <si>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</si>
  <si>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</si>
  <si>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</si>
  <si>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</si>
  <si>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</si>
  <si>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</si>
  <si>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</si>
  <si>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</si>
  <si>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</si>
  <si>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</si>
  <si>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</si>
  <si>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</si>
  <si>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</si>
  <si>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</si>
  <si>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</si>
  <si>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</si>
  <si>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</si>
  <si>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</si>
  <si>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</si>
  <si>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</si>
  <si>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</si>
  <si>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</si>
  <si>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</si>
  <si>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</si>
  <si>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</si>
  <si>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</si>
  <si>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</si>
  <si>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</si>
  <si>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</si>
  <si>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</si>
  <si>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</si>
  <si>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</si>
  <si>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</si>
  <si>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</si>
  <si>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</si>
  <si>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</si>
  <si>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</si>
  <si>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</si>
  <si>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</si>
  <si>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</si>
  <si>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</si>
  <si>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</si>
  <si>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</si>
  <si>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</si>
  <si>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</si>
  <si>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</si>
  <si>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</si>
  <si>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</si>
  <si>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</si>
  <si>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</si>
  <si>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</si>
  <si>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</si>
  <si>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</si>
  <si>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</si>
  <si>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</si>
  <si>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</si>
  <si>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</si>
  <si>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</si>
  <si>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</si>
  <si>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</si>
  <si>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</si>
  <si>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</si>
  <si>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</si>
  <si>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</si>
  <si>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</si>
  <si>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</si>
  <si>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</si>
  <si>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</si>
  <si>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</si>
  <si>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</si>
  <si>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</si>
  <si>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</si>
  <si>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</si>
  <si>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</si>
  <si>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</si>
  <si>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</si>
  <si>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</si>
  <si>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</si>
  <si>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</si>
  <si>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</si>
  <si>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</si>
  <si>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</si>
  <si>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</si>
  <si>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</si>
  <si>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</si>
  <si>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</si>
  <si>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</si>
  <si>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</si>
  <si>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</si>
  <si>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</si>
  <si>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</si>
  <si>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</si>
  <si>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</si>
  <si>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</si>
  <si>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</si>
  <si>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</si>
  <si>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</si>
  <si>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</si>
  <si>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</si>
  <si>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</si>
  <si>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</si>
  <si>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</si>
  <si>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</si>
  <si>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</si>
  <si>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</si>
  <si>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</si>
  <si>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</si>
  <si>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</si>
  <si>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</si>
  <si>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</si>
  <si>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</si>
  <si>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</si>
  <si>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</si>
  <si>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</si>
  <si>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</si>
  <si>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</si>
  <si>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</si>
  <si>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</si>
  <si>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</si>
  <si>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</si>
  <si>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</si>
  <si>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</si>
  <si>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</si>
  <si>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</si>
  <si>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</si>
  <si>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</si>
  <si>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</si>
  <si>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</si>
  <si>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</si>
  <si>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</si>
  <si>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</si>
  <si>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</si>
  <si>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</si>
  <si>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</si>
  <si>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</si>
  <si>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</si>
  <si>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</si>
  <si>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</si>
  <si>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</si>
  <si>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</si>
  <si>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</si>
  <si>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</si>
  <si>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</si>
  <si>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</si>
  <si>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</si>
  <si>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</si>
  <si>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</si>
  <si>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</si>
  <si>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</si>
  <si>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</si>
  <si>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</si>
  <si>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</si>
  <si>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</si>
  <si>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</si>
  <si>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</si>
  <si>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</si>
  <si>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</si>
  <si>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</si>
  <si>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</si>
  <si>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</si>
  <si>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</si>
  <si>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</si>
  <si>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</si>
  <si>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</si>
  <si>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</si>
  <si>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</si>
  <si>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</si>
  <si>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</si>
  <si>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</si>
  <si>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</si>
  <si>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</si>
  <si>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</si>
  <si>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</si>
  <si>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</si>
  <si>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</si>
  <si>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</si>
  <si>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</si>
  <si>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</si>
  <si>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</si>
  <si>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</si>
  <si>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</si>
  <si>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</si>
  <si>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</si>
  <si>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</si>
  <si>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</si>
  <si>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</si>
  <si>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</si>
  <si>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</si>
  <si>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</si>
  <si>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</si>
  <si>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</si>
  <si>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</si>
  <si>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</si>
  <si>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</si>
  <si>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</si>
  <si>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</si>
  <si>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</si>
  <si>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</si>
  <si>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</si>
  <si>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</si>
  <si>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</si>
  <si>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</si>
  <si>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</si>
  <si>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</si>
  <si>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</si>
  <si>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</si>
  <si>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</si>
  <si>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</si>
  <si>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</si>
  <si>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</si>
  <si>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</si>
  <si>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</si>
  <si>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</si>
  <si>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</si>
  <si>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</si>
  <si>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</si>
  <si>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</si>
  <si>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</si>
  <si>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</si>
  <si>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</si>
  <si>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</si>
  <si>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</si>
  <si>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</si>
  <si>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</si>
  <si>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</si>
  <si>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</si>
  <si>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</si>
  <si>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</si>
  <si>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</si>
  <si>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</si>
  <si>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</si>
  <si>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</si>
  <si>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</si>
  <si>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</si>
  <si>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</si>
  <si>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</si>
  <si>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</si>
  <si>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</si>
  <si>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</si>
  <si>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</si>
  <si>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</si>
  <si>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</si>
  <si>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</si>
  <si>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</si>
  <si>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</si>
  <si>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</si>
  <si>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</si>
  <si>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</si>
  <si>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</si>
  <si>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</si>
  <si>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</si>
  <si>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</si>
  <si>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</si>
  <si>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</si>
  <si>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</si>
  <si>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</si>
  <si>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</si>
  <si>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</si>
  <si>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</si>
  <si>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</si>
  <si>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</si>
  <si>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</si>
  <si>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</si>
  <si>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</si>
  <si>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</si>
  <si>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</si>
  <si>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</si>
  <si>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</si>
  <si>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</si>
  <si>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</si>
  <si>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</si>
  <si>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</si>
  <si>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</si>
  <si>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</si>
  <si>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</si>
  <si>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</si>
  <si>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</si>
  <si>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</si>
  <si>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</si>
  <si>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</si>
  <si>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</si>
  <si>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</si>
  <si>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</si>
  <si>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</si>
  <si>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</si>
  <si>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</si>
  <si>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</si>
  <si>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</si>
  <si>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</si>
  <si>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</si>
  <si>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</si>
  <si>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</si>
  <si>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</si>
  <si>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</si>
  <si>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</si>
  <si>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</si>
  <si>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</si>
  <si>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</si>
  <si>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</si>
  <si>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</si>
  <si>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</si>
  <si>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</si>
  <si>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</si>
  <si>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</si>
  <si>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</si>
  <si>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</si>
  <si>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</si>
  <si>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</si>
  <si>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</si>
  <si>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</si>
  <si>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</si>
  <si>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</si>
  <si>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</si>
  <si>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</si>
  <si>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</si>
  <si>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</si>
  <si>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</si>
  <si>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</si>
  <si>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</si>
  <si>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</si>
  <si>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</si>
  <si>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</si>
  <si>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</si>
  <si>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</si>
  <si>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</si>
  <si>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</si>
  <si>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</si>
  <si>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</si>
  <si>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</si>
  <si>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</si>
  <si>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</si>
  <si>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</si>
  <si>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</si>
  <si>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</si>
  <si>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</si>
  <si>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</si>
  <si>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</si>
  <si>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</si>
  <si>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</si>
  <si>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</si>
  <si>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</si>
  <si>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</si>
  <si>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</si>
  <si>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</si>
  <si>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</si>
  <si>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</si>
  <si>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</si>
  <si>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</si>
  <si>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</si>
  <si>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</si>
  <si>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</si>
  <si>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</si>
  <si>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</si>
  <si>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</si>
  <si>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</si>
  <si>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</si>
  <si>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</si>
  <si>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</si>
  <si>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</si>
  <si>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</si>
  <si>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</si>
  <si>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</si>
  <si>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</si>
  <si>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</si>
  <si>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</si>
  <si>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</si>
  <si>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</si>
  <si>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</si>
  <si>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</si>
  <si>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</si>
  <si>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</si>
  <si>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</si>
  <si>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</si>
  <si>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</si>
  <si>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</si>
  <si>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</si>
  <si>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</si>
  <si>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</si>
  <si>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</si>
  <si>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</si>
  <si>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</si>
  <si>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</si>
  <si>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</si>
  <si>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</si>
  <si>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</si>
  <si>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</si>
  <si>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</si>
  <si>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</si>
  <si>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</si>
  <si>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</si>
  <si>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</si>
  <si>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</si>
  <si>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</si>
  <si>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</si>
  <si>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</si>
  <si>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</si>
  <si>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</si>
  <si>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</si>
  <si>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</si>
  <si>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</si>
  <si>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</si>
  <si>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</si>
  <si>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</si>
  <si>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</si>
  <si>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</si>
  <si>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</si>
  <si>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</si>
  <si>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</si>
  <si>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</si>
  <si>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</si>
  <si>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</si>
  <si>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</si>
  <si>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</si>
  <si>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</si>
  <si>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</si>
  <si>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</si>
  <si>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</si>
  <si>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</si>
  <si>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</si>
  <si>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</si>
  <si>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</si>
  <si>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</si>
  <si>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</si>
  <si>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</si>
  <si>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</si>
  <si>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</si>
  <si>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</si>
  <si>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</si>
  <si>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</si>
  <si>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</si>
  <si>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</si>
  <si>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</si>
  <si>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</si>
  <si>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</si>
  <si>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</si>
  <si>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</si>
  <si>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</si>
  <si>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</si>
  <si>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</si>
  <si>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</si>
  <si>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</si>
  <si>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</si>
  <si>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</si>
  <si>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</si>
  <si>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</si>
  <si>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</si>
  <si>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</si>
  <si>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</si>
  <si>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</si>
  <si>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</si>
  <si>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</si>
  <si>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</si>
  <si>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</si>
  <si>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</si>
  <si>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</si>
  <si>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</si>
  <si>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</si>
  <si>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</si>
  <si>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</si>
  <si>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</si>
  <si>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</si>
  <si>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</si>
  <si>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</si>
  <si>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</si>
  <si>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</si>
  <si>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</si>
  <si>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</si>
  <si>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</si>
  <si>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</si>
  <si>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</si>
  <si>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</si>
  <si>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</si>
  <si>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</si>
  <si>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</si>
  <si>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</si>
  <si>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</si>
  <si>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</si>
  <si>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</si>
  <si>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</si>
  <si>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</si>
  <si>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</si>
  <si>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</si>
  <si>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</si>
  <si>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</si>
  <si>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</si>
  <si>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</si>
  <si>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</si>
  <si>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</si>
  <si>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</si>
  <si>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</si>
  <si>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</si>
  <si>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</si>
  <si>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</si>
  <si>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</si>
  <si>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</si>
  <si>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</si>
  <si>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</si>
  <si>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</si>
  <si>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</si>
  <si>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</si>
  <si>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</si>
  <si>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</si>
  <si>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</si>
  <si>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</si>
  <si>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</si>
  <si>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</si>
  <si>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</si>
  <si>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</si>
  <si>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</si>
  <si>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</si>
  <si>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</si>
  <si>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</si>
  <si>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</si>
  <si>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</si>
  <si>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</si>
  <si>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</si>
  <si>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</si>
  <si>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</si>
  <si>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</si>
  <si>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</si>
  <si>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</si>
  <si>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</si>
  <si>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</si>
  <si>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</si>
  <si>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</si>
  <si>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</si>
  <si>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</si>
  <si>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</si>
  <si>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</si>
  <si>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</si>
  <si>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</si>
  <si>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</si>
  <si>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</si>
  <si>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</si>
  <si>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</si>
  <si>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</si>
  <si>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</si>
  <si>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</si>
  <si>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</si>
  <si>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</si>
  <si>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</si>
  <si>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</si>
  <si>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</si>
  <si>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</si>
  <si>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</si>
  <si>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</si>
  <si>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</si>
  <si>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</si>
  <si>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</si>
  <si>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</si>
  <si>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</si>
  <si>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</si>
  <si>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</si>
  <si>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</si>
  <si>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</si>
  <si>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</si>
  <si>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</si>
  <si>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</si>
  <si>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</si>
  <si>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</si>
  <si>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</si>
  <si>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</si>
  <si>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</si>
  <si>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</si>
  <si>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</si>
  <si>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</si>
  <si>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</si>
  <si>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</si>
  <si>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</si>
  <si>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</si>
  <si>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</si>
  <si>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</si>
  <si>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</si>
  <si>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</si>
  <si>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</si>
  <si>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</si>
  <si>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</si>
  <si>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</si>
  <si>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</si>
  <si>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</si>
  <si>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</si>
  <si>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</si>
  <si>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</si>
  <si>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</si>
  <si>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</si>
  <si>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</si>
  <si>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</si>
  <si>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</si>
  <si>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</si>
  <si>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</si>
  <si>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</si>
  <si>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</si>
  <si>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</si>
  <si>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</si>
  <si>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</si>
  <si>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</si>
  <si>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</si>
  <si>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</si>
  <si>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</si>
  <si>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</si>
  <si>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</si>
  <si>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</si>
  <si>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</si>
  <si>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</si>
  <si>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</si>
  <si>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</si>
  <si>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</si>
  <si>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</si>
  <si>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</si>
  <si>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</si>
  <si>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</si>
  <si>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</si>
  <si>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</si>
  <si>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</si>
  <si>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</si>
  <si>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</si>
  <si>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</si>
  <si>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</si>
  <si>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</si>
  <si>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</si>
  <si>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</si>
  <si>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</si>
  <si>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</si>
  <si>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</si>
  <si>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</si>
  <si>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</si>
  <si>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</si>
  <si>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</si>
  <si>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</si>
  <si>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</si>
  <si>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</si>
  <si>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</si>
  <si>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</si>
  <si>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</si>
  <si>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</si>
  <si>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</si>
  <si>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</si>
  <si>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</si>
  <si>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</si>
  <si>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</si>
  <si>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</si>
  <si>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</si>
  <si>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</si>
  <si>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</si>
  <si>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</si>
  <si>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</si>
  <si>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</si>
  <si>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</si>
  <si>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</si>
  <si>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</si>
  <si>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</si>
  <si>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</si>
  <si>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</si>
  <si>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</si>
  <si>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</si>
  <si>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</si>
  <si>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</si>
  <si>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</si>
  <si>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</si>
  <si>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</si>
  <si>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</si>
  <si>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</si>
  <si>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</si>
  <si>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</si>
  <si>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</si>
  <si>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</si>
  <si>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</si>
  <si>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</si>
  <si>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</si>
  <si>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</si>
  <si>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</si>
  <si>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</si>
  <si>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</si>
  <si>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</si>
  <si>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</si>
  <si>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</si>
  <si>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</si>
  <si>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</si>
  <si>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</si>
  <si>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</si>
  <si>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</si>
  <si>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</si>
  <si>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</si>
  <si>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</si>
  <si>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</si>
  <si>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</si>
  <si>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</si>
  <si>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</si>
  <si>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</si>
  <si>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</si>
  <si>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</si>
  <si>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</si>
  <si>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</si>
  <si>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</si>
  <si>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</si>
  <si>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</si>
  <si>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</si>
  <si>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</si>
  <si>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</si>
  <si>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</si>
  <si>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</si>
  <si>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</si>
  <si>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</si>
  <si>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</si>
  <si>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</si>
  <si>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</si>
  <si>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</si>
  <si>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</si>
  <si>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</si>
  <si>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</si>
  <si>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</si>
  <si>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</si>
  <si>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</si>
  <si>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</si>
  <si>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</si>
  <si>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</si>
  <si>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</si>
  <si>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</si>
  <si>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</si>
  <si>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</si>
  <si>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</si>
  <si>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</si>
  <si>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</si>
  <si>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</si>
  <si>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</si>
  <si>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</si>
  <si>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</si>
  <si>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</si>
  <si>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</si>
  <si>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</si>
  <si>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</si>
  <si>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</si>
  <si>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</si>
  <si>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</si>
  <si>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</si>
  <si>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</si>
  <si>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</si>
  <si>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</si>
  <si>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</si>
  <si>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</si>
  <si>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</si>
  <si>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</si>
  <si>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</si>
  <si>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</si>
  <si>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</si>
  <si>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</si>
  <si>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</si>
  <si>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</si>
  <si>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</si>
  <si>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</si>
  <si>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</si>
  <si>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</si>
  <si>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</si>
  <si>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</si>
  <si>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</si>
  <si>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</si>
  <si>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</si>
  <si>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</si>
  <si>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</si>
  <si>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</si>
  <si>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</si>
  <si>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</si>
  <si>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</si>
  <si>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</si>
  <si>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</si>
  <si>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</si>
  <si>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</si>
  <si>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</si>
  <si>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</si>
  <si>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</si>
  <si>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</si>
  <si>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</si>
  <si>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</si>
  <si>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</si>
  <si>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</si>
  <si>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</si>
  <si>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</si>
  <si>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</si>
  <si>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</si>
  <si>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</si>
  <si>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</si>
  <si>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</si>
  <si>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</si>
  <si>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</si>
  <si>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</si>
  <si>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</si>
  <si>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</si>
  <si>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</si>
  <si>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</si>
  <si>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</si>
  <si>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</si>
  <si>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</si>
  <si>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</si>
  <si>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</si>
  <si>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</si>
  <si>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</si>
  <si>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</si>
  <si>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</si>
  <si>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</si>
  <si>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</si>
  <si>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</si>
  <si>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</si>
  <si>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</si>
  <si>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</si>
  <si>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</si>
  <si>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</si>
  <si>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</si>
  <si>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</si>
  <si>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</si>
  <si>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</si>
  <si>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</si>
  <si>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</si>
  <si>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</si>
  <si>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</si>
  <si>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</si>
  <si>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</si>
  <si>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</si>
  <si>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</si>
  <si>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</si>
  <si>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</si>
  <si>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</si>
  <si>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</si>
  <si>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</si>
  <si>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</si>
  <si>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</si>
  <si>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</si>
  <si>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</si>
  <si>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</si>
  <si>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</si>
  <si>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</si>
  <si>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</si>
  <si>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</si>
  <si>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</si>
  <si>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</si>
  <si>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</si>
  <si>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</si>
  <si>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</si>
  <si>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</si>
  <si>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</si>
  <si>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</si>
  <si>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</si>
  <si>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</si>
  <si>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</si>
  <si>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</si>
  <si>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</si>
  <si>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</si>
  <si>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</si>
  <si>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</si>
  <si>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</si>
  <si>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</si>
  <si>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</si>
  <si>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</si>
  <si>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</si>
  <si>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</si>
  <si>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</si>
  <si>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</si>
  <si>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</si>
  <si>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</si>
  <si>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</si>
  <si>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</si>
  <si>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</si>
  <si>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</si>
  <si>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</si>
  <si>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</si>
  <si>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</si>
  <si>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</si>
  <si>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</si>
  <si>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</si>
  <si>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</si>
  <si>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</si>
  <si>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</si>
  <si>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</si>
  <si>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</si>
  <si>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</si>
  <si>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</si>
  <si>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</si>
  <si>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</si>
  <si>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</si>
  <si>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</si>
  <si>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</si>
  <si>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</si>
  <si>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</si>
  <si>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</si>
  <si>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</si>
  <si>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</si>
  <si>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</si>
  <si>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</si>
  <si>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</si>
  <si>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</si>
  <si>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</si>
  <si>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</si>
  <si>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</si>
  <si>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</si>
  <si>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</si>
  <si>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</si>
  <si>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</si>
  <si>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</si>
  <si>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</si>
  <si>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</si>
  <si>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</si>
  <si>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</si>
  <si>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</si>
  <si>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</si>
  <si>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</si>
  <si>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</si>
  <si>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</si>
  <si>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</si>
  <si>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</si>
  <si>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</si>
  <si>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</si>
  <si>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</si>
  <si>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</si>
  <si>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</si>
  <si>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</si>
  <si>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</si>
  <si>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</si>
  <si>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</si>
  <si>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</si>
  <si>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</si>
  <si>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</si>
  <si>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</si>
  <si>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</si>
  <si>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</si>
  <si>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</si>
  <si>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</si>
  <si>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</si>
  <si>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</si>
  <si>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</si>
  <si>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</si>
  <si>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</si>
  <si>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</si>
  <si>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</si>
  <si>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</si>
  <si>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</si>
  <si>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</si>
  <si>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</si>
  <si>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</si>
  <si>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</si>
  <si>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</si>
  <si>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</si>
  <si>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</si>
  <si>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</si>
  <si>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</si>
  <si>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</si>
  <si>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</si>
  <si>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</si>
  <si>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</si>
  <si>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</si>
  <si>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</si>
  <si>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</si>
  <si>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</si>
  <si>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</si>
  <si>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</si>
  <si>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</si>
  <si>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</si>
  <si>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</si>
  <si>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</si>
  <si>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</si>
  <si>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</si>
  <si>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</si>
  <si>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</si>
  <si>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</si>
  <si>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</si>
  <si>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</si>
  <si>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</si>
  <si>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</si>
  <si>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</si>
  <si>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</si>
  <si>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</si>
  <si>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</si>
  <si>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</si>
  <si>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</si>
  <si>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</si>
  <si>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</si>
  <si>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</si>
  <si>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</si>
  <si>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</si>
  <si>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</si>
  <si>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</si>
  <si>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</si>
  <si>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</si>
  <si>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</si>
  <si>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</si>
  <si>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</si>
  <si>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</si>
  <si>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</si>
  <si>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</si>
  <si>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</si>
  <si>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</si>
  <si>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</si>
  <si>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</si>
  <si>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</si>
  <si>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</si>
  <si>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</si>
  <si>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</si>
  <si>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</si>
  <si>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</si>
  <si>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</si>
  <si>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</si>
  <si>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</si>
  <si>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</si>
  <si>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</si>
  <si>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</si>
  <si>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</si>
  <si>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</si>
  <si>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</si>
  <si>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</si>
  <si>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</si>
  <si>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</si>
  <si>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</si>
  <si>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</si>
  <si>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</si>
  <si>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</si>
  <si>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</si>
  <si>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</si>
  <si>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</si>
  <si>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</si>
  <si>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</si>
  <si>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</si>
  <si>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</si>
  <si>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</si>
  <si>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</si>
  <si>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</si>
  <si>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</si>
  <si>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</si>
  <si>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</si>
  <si>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</si>
  <si>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</si>
  <si>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</si>
  <si>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</si>
  <si>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</si>
  <si>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</si>
  <si>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</si>
  <si>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</si>
  <si>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</si>
  <si>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</si>
  <si>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</si>
  <si>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</si>
  <si>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</si>
  <si>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</si>
  <si>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</si>
  <si>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</si>
  <si>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</si>
  <si>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</si>
  <si>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</si>
  <si>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</si>
  <si>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</si>
  <si>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</si>
  <si>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</si>
  <si>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</si>
  <si>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</si>
  <si>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</si>
  <si>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</si>
  <si>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</si>
  <si>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</si>
  <si>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</si>
  <si>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</si>
  <si>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</si>
  <si>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</si>
  <si>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</si>
  <si>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</si>
  <si>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</si>
  <si>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</si>
  <si>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</si>
  <si>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</si>
  <si>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</si>
  <si>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</si>
  <si>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</si>
  <si>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</si>
  <si>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</si>
  <si>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</si>
  <si>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</si>
  <si>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</si>
  <si>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</si>
  <si>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</si>
  <si>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</si>
  <si>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</si>
  <si>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</si>
  <si>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</si>
  <si>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</si>
  <si>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</si>
  <si>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</si>
  <si>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</si>
  <si>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</si>
  <si>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</si>
  <si>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</si>
  <si>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</si>
  <si>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</si>
  <si>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</si>
  <si>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</si>
  <si>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</si>
  <si>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</si>
  <si>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</si>
  <si>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</si>
  <si>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</si>
  <si>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</si>
  <si>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</si>
  <si>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</si>
  <si>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</si>
  <si>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</si>
  <si>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</si>
  <si>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</si>
  <si>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</si>
  <si>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</si>
  <si>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</si>
  <si>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</si>
  <si>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</si>
  <si>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</si>
  <si>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</si>
  <si>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</si>
  <si>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</si>
  <si>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</si>
  <si>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</si>
  <si>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</si>
  <si>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</si>
  <si>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</si>
  <si>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</si>
  <si>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</si>
  <si>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</si>
  <si>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</si>
  <si>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</si>
  <si>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</si>
  <si>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</si>
  <si>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</si>
  <si>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</si>
  <si>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</si>
  <si>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</si>
  <si>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</si>
  <si>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</si>
  <si>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</si>
  <si>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</si>
  <si>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</si>
  <si>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</si>
  <si>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</si>
  <si>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</si>
  <si>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</si>
  <si>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</si>
  <si>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</si>
  <si>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</si>
  <si>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</si>
  <si>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</si>
  <si>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</si>
  <si>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</si>
  <si>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</si>
  <si>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</si>
  <si>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</si>
  <si>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</si>
  <si>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</si>
  <si>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</si>
  <si>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</si>
  <si>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</si>
  <si>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</si>
  <si>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</si>
  <si>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</si>
  <si>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</si>
  <si>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</si>
  <si>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</si>
  <si>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</si>
  <si>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</si>
  <si>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</si>
  <si>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</si>
  <si>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</si>
  <si>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</si>
  <si>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</si>
  <si>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</si>
  <si>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</si>
  <si>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</si>
  <si>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</si>
  <si>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</si>
  <si>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</si>
  <si>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</si>
  <si>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</si>
  <si>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</si>
  <si>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</si>
  <si>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</si>
  <si>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</si>
  <si>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</si>
  <si>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</si>
  <si>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</si>
  <si>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</si>
  <si>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</si>
  <si>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</si>
  <si>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</si>
  <si>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</si>
  <si>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</si>
  <si>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</si>
  <si>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</si>
  <si>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</si>
  <si>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</si>
  <si>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</si>
  <si>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</si>
  <si>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</si>
  <si>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</si>
  <si>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</si>
  <si>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</si>
  <si>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</si>
  <si>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</si>
  <si>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</si>
  <si>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</si>
  <si>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</si>
  <si>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</si>
  <si>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</si>
  <si>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</si>
  <si>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</si>
  <si>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</si>
  <si>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</si>
  <si>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</si>
  <si>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</si>
  <si>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</si>
  <si>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</si>
  <si>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</si>
  <si>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</si>
  <si>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</si>
  <si>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</si>
  <si>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</si>
  <si>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</si>
  <si>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</si>
  <si>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</si>
  <si>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</si>
  <si>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</si>
  <si>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</si>
  <si>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</si>
  <si>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</si>
  <si>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</si>
  <si>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</si>
  <si>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</si>
  <si>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</si>
  <si>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</si>
  <si>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</si>
  <si>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</si>
  <si>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</si>
  <si>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</si>
  <si>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</si>
  <si>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</si>
  <si>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</si>
  <si>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</si>
  <si>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</si>
  <si>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</si>
  <si>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</si>
  <si>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</si>
  <si>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</si>
  <si>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</si>
  <si>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</si>
  <si>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</si>
  <si>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</si>
  <si>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</si>
  <si>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</si>
  <si>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</si>
  <si>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</si>
  <si>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</si>
  <si>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</si>
  <si>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</si>
  <si>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</si>
  <si>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</si>
  <si>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</si>
  <si>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</si>
  <si>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</si>
  <si>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</si>
  <si>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</si>
  <si>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</si>
  <si>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</si>
  <si>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</si>
  <si>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</si>
  <si>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</si>
  <si>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</si>
  <si>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</si>
  <si>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</si>
  <si>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</si>
  <si>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</si>
  <si>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</si>
  <si>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</si>
  <si>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</si>
  <si>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</si>
  <si>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</si>
  <si>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</si>
  <si>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</si>
  <si>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</si>
  <si>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</si>
  <si>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</si>
  <si>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</si>
  <si>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</si>
  <si>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</si>
  <si>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</si>
  <si>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</si>
  <si>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</si>
  <si>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</si>
  <si>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</si>
  <si>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</si>
  <si>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</si>
  <si>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</si>
  <si>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</si>
  <si>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</si>
  <si>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</si>
  <si>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</si>
  <si>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</si>
  <si>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</si>
  <si>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</si>
  <si>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</si>
  <si>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</si>
  <si>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</si>
  <si>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</si>
  <si>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</si>
  <si>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</si>
  <si>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</si>
  <si>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</si>
  <si>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</si>
  <si>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</si>
  <si>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</si>
  <si>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</si>
  <si>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</si>
  <si>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</si>
  <si>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</si>
  <si>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</si>
  <si>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</si>
  <si>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</si>
  <si>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</si>
  <si>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</si>
  <si>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</si>
  <si>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</si>
  <si>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</si>
  <si>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</si>
  <si>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</si>
  <si>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</si>
  <si>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</si>
  <si>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</si>
  <si>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</si>
  <si>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</si>
  <si>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</si>
  <si>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</si>
  <si>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</si>
  <si>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</si>
  <si>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</si>
  <si>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</si>
  <si>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</si>
  <si>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</si>
  <si>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</si>
  <si>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</si>
  <si>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</si>
  <si>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</si>
  <si>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</si>
  <si>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</si>
  <si>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</si>
  <si>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</si>
  <si>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</si>
  <si>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</si>
  <si>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</si>
  <si>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</si>
  <si>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</si>
  <si>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</si>
  <si>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</si>
  <si>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</si>
  <si>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</si>
  <si>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</si>
  <si>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</si>
  <si>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</si>
  <si>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</si>
  <si>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</si>
  <si>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</si>
  <si>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</si>
  <si>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</si>
  <si>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</si>
  <si>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</si>
  <si>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</si>
  <si>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</si>
  <si>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</si>
  <si>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</si>
  <si>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</si>
  <si>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</si>
  <si>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</si>
  <si>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</si>
  <si>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</si>
  <si>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</si>
  <si>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</si>
  <si>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</si>
  <si>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</si>
  <si>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</si>
  <si>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</si>
  <si>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</si>
  <si>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</si>
  <si>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</si>
  <si>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</si>
  <si>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</si>
  <si>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</si>
  <si>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</si>
  <si>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</si>
  <si>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</si>
  <si>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</si>
  <si>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</si>
  <si>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</si>
  <si>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</si>
  <si>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</si>
  <si>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</si>
  <si>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</si>
  <si>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</si>
  <si>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</si>
  <si>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</si>
  <si>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</si>
  <si>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</si>
  <si>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</si>
  <si>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</si>
  <si>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</si>
  <si>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</si>
  <si>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</si>
  <si>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</si>
  <si>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</si>
  <si>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</si>
  <si>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</si>
  <si>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</si>
  <si>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</si>
  <si>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</si>
  <si>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</si>
  <si>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</si>
  <si>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</si>
  <si>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</si>
  <si>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</si>
  <si>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</si>
  <si>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</si>
  <si>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</si>
  <si>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</si>
  <si>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</si>
  <si>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</si>
  <si>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</si>
  <si>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</si>
  <si>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</si>
  <si>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</si>
  <si>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</si>
  <si>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</si>
  <si>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</si>
  <si>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</si>
  <si>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</si>
  <si>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</si>
  <si>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</si>
  <si>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</si>
  <si>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</si>
  <si>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</si>
  <si>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</si>
  <si>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</si>
  <si>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</si>
  <si>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</si>
  <si>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</si>
  <si>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</si>
  <si>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</si>
  <si>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</si>
  <si>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</si>
  <si>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</si>
  <si>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</si>
  <si>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</si>
  <si>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</si>
  <si>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</si>
  <si>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</si>
  <si>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</si>
  <si>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</si>
  <si>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</si>
  <si>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</si>
  <si>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</si>
  <si>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</si>
  <si>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</si>
  <si>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</si>
  <si>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</si>
  <si>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</si>
  <si>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</si>
  <si>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</si>
  <si>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</si>
  <si>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</si>
  <si>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</si>
  <si>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</si>
  <si>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</si>
  <si>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</si>
  <si>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</si>
  <si>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</si>
  <si>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</si>
  <si>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</si>
  <si>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</si>
  <si>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</si>
  <si>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</si>
  <si>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</si>
  <si>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</si>
  <si>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</si>
  <si>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</si>
  <si>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</si>
  <si>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</si>
  <si>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</si>
  <si>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</si>
  <si>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</si>
  <si>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</si>
  <si>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</si>
  <si>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</si>
  <si>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</si>
  <si>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</si>
  <si>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</si>
  <si>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</si>
  <si>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</si>
  <si>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</si>
  <si>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</si>
  <si>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</si>
  <si>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</si>
  <si>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</si>
  <si>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</si>
  <si>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</si>
  <si>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</si>
  <si>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</si>
  <si>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</si>
  <si>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</si>
  <si>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</si>
  <si>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</si>
  <si>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</si>
  <si>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</si>
  <si>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</si>
  <si>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</si>
  <si>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</si>
  <si>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</si>
  <si>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</si>
  <si>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</si>
  <si>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</si>
  <si>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</si>
  <si>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</si>
  <si>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</si>
  <si>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</si>
  <si>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</si>
  <si>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</si>
  <si>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</si>
  <si>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</si>
  <si>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</si>
  <si>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</si>
  <si>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</si>
  <si>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</si>
  <si>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</si>
  <si>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</si>
  <si>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</si>
  <si>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</si>
  <si>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</si>
  <si>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</si>
  <si>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</si>
  <si>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</si>
  <si>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</si>
  <si>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</si>
  <si>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</si>
  <si>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</si>
  <si>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</si>
  <si>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</si>
  <si>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</si>
  <si>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</si>
  <si>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</si>
  <si>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</si>
  <si>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</si>
  <si>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</si>
  <si>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</si>
  <si>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</si>
  <si>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</si>
  <si>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</si>
  <si>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</si>
  <si>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</si>
  <si>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</si>
  <si>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</si>
  <si>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</si>
  <si>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</si>
  <si>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</si>
  <si>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</si>
  <si>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</si>
  <si>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</si>
  <si>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</si>
  <si>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</si>
  <si>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</si>
  <si>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</si>
  <si>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</si>
  <si>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</si>
  <si>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</si>
  <si>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</si>
  <si>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</si>
  <si>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</si>
  <si>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</si>
  <si>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</si>
  <si>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</si>
  <si>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</si>
  <si>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</si>
  <si>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</si>
  <si>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</si>
  <si>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</si>
  <si>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</si>
  <si>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</si>
  <si>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</si>
  <si>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</si>
  <si>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</si>
  <si>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</si>
  <si>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</si>
  <si>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</si>
  <si>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</si>
  <si>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</si>
  <si>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</si>
  <si>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</si>
  <si>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</si>
  <si>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</si>
  <si>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</si>
  <si>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</si>
  <si>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</si>
  <si>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</si>
  <si>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</si>
  <si>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</si>
  <si>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</si>
  <si>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</si>
  <si>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</si>
  <si>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</si>
  <si>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</si>
  <si>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</si>
  <si>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</si>
  <si>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</si>
  <si>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</si>
  <si>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</si>
  <si>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</si>
  <si>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</si>
  <si>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</si>
  <si>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</si>
  <si>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</si>
  <si>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</si>
  <si>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</si>
  <si>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</si>
  <si>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</si>
  <si>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</si>
  <si>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</si>
  <si>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</si>
  <si>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</si>
  <si>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</si>
  <si>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</si>
  <si>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</si>
  <si>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</si>
  <si>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</si>
  <si>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</si>
  <si>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</si>
  <si>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</si>
  <si>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</si>
  <si>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</si>
  <si>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</si>
  <si>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</si>
  <si>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</si>
  <si>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</si>
  <si>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</si>
  <si>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</si>
  <si>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</si>
  <si>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</si>
  <si>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</si>
  <si>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</si>
  <si>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</si>
  <si>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</si>
  <si>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</si>
  <si>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</si>
  <si>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</si>
  <si>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</si>
  <si>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</si>
  <si>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</si>
  <si>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</si>
  <si>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</si>
  <si>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</si>
  <si>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</si>
  <si>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</si>
  <si>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</si>
  <si>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</si>
  <si>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</si>
  <si>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</si>
  <si>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</si>
  <si>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</si>
  <si>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</si>
  <si>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</si>
  <si>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</si>
  <si>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</si>
  <si>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</si>
  <si>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</si>
  <si>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</si>
  <si>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</si>
  <si>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</si>
  <si>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</si>
  <si>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</si>
  <si>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</si>
  <si>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</si>
  <si>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</si>
  <si>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</si>
  <si>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</si>
  <si>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</si>
  <si>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</si>
  <si>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</si>
  <si>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</si>
  <si>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</si>
  <si>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</si>
  <si>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</si>
  <si>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</si>
  <si>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</si>
  <si>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</si>
  <si>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</si>
  <si>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</si>
  <si>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</si>
  <si>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</si>
  <si>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</si>
  <si>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</si>
  <si>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</si>
  <si>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</si>
  <si>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</si>
  <si>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</si>
  <si>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</si>
  <si>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</si>
  <si>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</si>
  <si>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</si>
  <si>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</si>
  <si>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</si>
  <si>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</si>
  <si>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</si>
  <si>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</si>
  <si>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</si>
  <si>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</si>
  <si>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</si>
  <si>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</si>
  <si>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</si>
  <si>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</si>
  <si>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</si>
  <si>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</si>
  <si>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</si>
  <si>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</si>
  <si>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</si>
  <si>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</si>
  <si>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</si>
  <si>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</si>
  <si>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</si>
  <si>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</si>
  <si>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</si>
  <si>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</si>
  <si>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</si>
  <si>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</si>
  <si>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</si>
  <si>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</si>
  <si>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</si>
  <si>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</si>
  <si>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</si>
  <si>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</si>
  <si>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</si>
  <si>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</si>
  <si>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</si>
  <si>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</si>
  <si>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</si>
  <si>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</si>
  <si>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</si>
  <si>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</si>
  <si>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</si>
  <si>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</si>
  <si>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</si>
  <si>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</si>
  <si>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</si>
  <si>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</si>
  <si>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</si>
  <si>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</si>
  <si>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</si>
  <si>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</si>
  <si>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</si>
  <si>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</si>
  <si>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</si>
  <si>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</si>
  <si>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</si>
  <si>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</si>
  <si>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</si>
  <si>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</si>
  <si>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</si>
  <si>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</si>
  <si>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</si>
  <si>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</si>
  <si>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</si>
  <si>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</si>
  <si>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</si>
  <si>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</si>
  <si>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</si>
  <si>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</si>
  <si>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</si>
  <si>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</si>
  <si>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</si>
  <si>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</si>
  <si>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</si>
  <si>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</si>
  <si>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</si>
  <si>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</si>
  <si>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</si>
  <si>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</si>
  <si>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</si>
  <si>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</si>
  <si>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</si>
  <si>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</si>
  <si>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</si>
  <si>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</si>
  <si>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</si>
  <si>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</si>
  <si>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</si>
  <si>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</si>
  <si>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</si>
  <si>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</si>
  <si>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</si>
  <si>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</si>
  <si>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</si>
  <si>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</si>
  <si>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</si>
  <si>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</si>
  <si>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</si>
  <si>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</si>
  <si>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</si>
  <si>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</si>
  <si>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</si>
  <si>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</si>
  <si>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</si>
  <si>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</si>
  <si>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</si>
  <si>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</si>
  <si>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</si>
  <si>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</si>
  <si>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</si>
  <si>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</si>
  <si>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</si>
  <si>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</si>
  <si>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</si>
  <si>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</si>
  <si>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</si>
  <si>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</si>
  <si>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</si>
  <si>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</si>
  <si>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</si>
  <si>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</si>
  <si>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</si>
  <si>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</si>
  <si>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</si>
  <si>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</si>
  <si>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</si>
  <si>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</si>
  <si>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</si>
  <si>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</si>
  <si>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</si>
  <si>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</si>
  <si>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</si>
  <si>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</si>
  <si>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</si>
  <si>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</si>
  <si>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</si>
  <si>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</si>
  <si>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</si>
  <si>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</si>
  <si>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</si>
  <si>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</si>
  <si>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</si>
  <si>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</si>
  <si>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</si>
  <si>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</si>
  <si>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</si>
  <si>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</si>
  <si>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</si>
  <si>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</si>
  <si>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</si>
  <si>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</si>
  <si>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</si>
  <si>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</si>
  <si>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</si>
  <si>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</si>
  <si>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</si>
  <si>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</si>
  <si>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</si>
  <si>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</si>
  <si>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</si>
  <si>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</si>
  <si>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</si>
  <si>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</si>
  <si>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</si>
  <si>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</si>
  <si>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</si>
  <si>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</si>
  <si>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</si>
  <si>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</si>
  <si>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</si>
  <si>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</si>
  <si>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</si>
  <si>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</si>
  <si>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</si>
  <si>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</si>
  <si>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</si>
  <si>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</si>
  <si>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</si>
  <si>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</si>
  <si>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</si>
  <si>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</si>
  <si>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</si>
  <si>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</si>
  <si>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</si>
  <si>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</si>
  <si>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</si>
  <si>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</si>
  <si>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</si>
  <si>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</si>
  <si>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</si>
  <si>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</si>
  <si>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</si>
  <si>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</si>
  <si>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</si>
  <si>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</si>
  <si>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</si>
  <si>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</si>
  <si>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</si>
  <si>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</si>
  <si>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</si>
  <si>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</si>
  <si>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</si>
  <si>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</si>
  <si>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</si>
  <si>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</si>
  <si>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</si>
  <si>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</si>
  <si>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</si>
  <si>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</si>
  <si>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</si>
  <si>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</si>
  <si>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</si>
  <si>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</si>
  <si>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</si>
  <si>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</si>
  <si>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</si>
  <si>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</si>
  <si>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</si>
  <si>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</si>
  <si>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</si>
  <si>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</si>
  <si>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</si>
  <si>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</si>
  <si>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</si>
  <si>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</si>
  <si>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</si>
  <si>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</si>
  <si>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</si>
  <si>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</si>
  <si>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</si>
  <si>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</si>
  <si>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</si>
  <si>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</si>
  <si>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</si>
  <si>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</si>
  <si>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</si>
  <si>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</si>
  <si>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</si>
  <si>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</si>
  <si>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</si>
  <si>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</si>
  <si>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</si>
  <si>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</si>
  <si>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</si>
  <si>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</si>
  <si>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</si>
  <si>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</si>
  <si>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</si>
  <si>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</si>
  <si>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</si>
  <si>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</si>
  <si>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</si>
  <si>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</si>
  <si>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</si>
  <si>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</si>
  <si>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</si>
  <si>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</si>
  <si>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</si>
  <si>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</si>
  <si>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</si>
  <si>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</si>
  <si>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</si>
  <si>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</si>
  <si>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</si>
  <si>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</si>
  <si>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</si>
  <si>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</si>
  <si>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</si>
  <si>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</si>
  <si>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</si>
  <si>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</si>
  <si>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</si>
  <si>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</si>
  <si>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</si>
  <si>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</si>
  <si>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</si>
  <si>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</si>
  <si>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</si>
  <si>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</si>
  <si>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</si>
  <si>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</si>
  <si>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</si>
  <si>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</si>
  <si>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</si>
  <si>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</si>
  <si>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</si>
  <si>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</si>
  <si>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</si>
  <si>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</si>
  <si>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</si>
  <si>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</si>
  <si>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</si>
  <si>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</si>
  <si>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</si>
  <si>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</si>
  <si>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</si>
  <si>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</si>
  <si>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</si>
  <si>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</si>
  <si>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</si>
  <si>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</si>
  <si>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</si>
  <si>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</si>
  <si>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</si>
  <si>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</si>
  <si>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</si>
  <si>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</si>
  <si>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</si>
  <si>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</si>
  <si>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</si>
  <si>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</si>
  <si>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</si>
  <si>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</si>
  <si>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</si>
  <si>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</si>
  <si>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</si>
  <si>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</si>
  <si>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</si>
  <si>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</si>
  <si>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</si>
  <si>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</si>
  <si>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</si>
  <si>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</si>
  <si>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</si>
  <si>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</si>
  <si>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</si>
  <si>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</si>
  <si>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</si>
  <si>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</si>
  <si>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</si>
  <si>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</si>
  <si>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</si>
  <si>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</si>
  <si>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</si>
  <si>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</si>
  <si>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</si>
  <si>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</si>
  <si>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</si>
  <si>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</si>
  <si>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</si>
  <si>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</si>
  <si>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</si>
  <si>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</si>
  <si>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</si>
  <si>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</si>
  <si>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</si>
  <si>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</si>
  <si>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</si>
  <si>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</si>
  <si>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</si>
  <si>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</si>
  <si>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</si>
  <si>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</si>
  <si>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</si>
  <si>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</si>
  <si>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</si>
  <si>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</si>
  <si>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</si>
  <si>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</si>
  <si>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</si>
  <si>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</si>
  <si>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</si>
  <si>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</si>
  <si>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</si>
  <si>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</si>
  <si>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</si>
  <si>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</si>
  <si>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</si>
  <si>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</si>
  <si>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</si>
  <si>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</si>
  <si>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</si>
  <si>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</si>
  <si>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</si>
  <si>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</si>
  <si>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</si>
  <si>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</si>
  <si>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</si>
  <si>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</si>
  <si>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</si>
  <si>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</si>
  <si>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</si>
  <si>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</si>
  <si>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</si>
  <si>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</si>
  <si>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</si>
  <si>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</si>
  <si>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</si>
  <si>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</si>
  <si>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</si>
  <si>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</si>
  <si>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</si>
  <si>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</si>
  <si>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</si>
  <si>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</si>
  <si>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</si>
  <si>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</si>
  <si>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</si>
  <si>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</si>
  <si>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</si>
  <si>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</si>
  <si>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</si>
  <si>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</si>
  <si>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</si>
  <si>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</si>
  <si>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</si>
  <si>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</si>
  <si>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</si>
  <si>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</si>
  <si>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</si>
  <si>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</si>
  <si>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</si>
  <si>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</si>
  <si>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</si>
  <si>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</si>
  <si>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</si>
  <si>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</si>
  <si>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</si>
  <si>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</si>
  <si>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</si>
  <si>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</si>
  <si>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</si>
  <si>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</si>
  <si>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</si>
  <si>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</si>
  <si>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</si>
  <si>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</si>
  <si>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</si>
  <si>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</si>
  <si>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</si>
  <si>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</si>
  <si>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</si>
  <si>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</si>
  <si>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</si>
  <si>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</si>
  <si>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</si>
  <si>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</si>
  <si>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</si>
  <si>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</si>
  <si>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</si>
  <si>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</si>
  <si>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</si>
  <si>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</si>
  <si>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</si>
  <si>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</si>
  <si>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</si>
  <si>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</si>
  <si>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</si>
  <si>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</si>
  <si>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</si>
  <si>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</si>
  <si>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</si>
  <si>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</si>
  <si>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</si>
  <si>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</si>
  <si>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</si>
  <si>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</si>
  <si>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</si>
  <si>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</si>
  <si>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</si>
  <si>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</si>
  <si>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</si>
  <si>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</si>
  <si>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</si>
  <si>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</si>
  <si>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</si>
  <si>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</si>
  <si>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</si>
  <si>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</si>
  <si>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</si>
  <si>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</si>
  <si>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</si>
  <si>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</si>
  <si>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</si>
  <si>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</si>
  <si>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</si>
  <si>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</si>
  <si>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</si>
  <si>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</si>
  <si>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</si>
  <si>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</si>
  <si>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</si>
  <si>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</si>
  <si>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</si>
  <si>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</si>
  <si>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</si>
  <si>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</si>
  <si>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</si>
  <si>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</si>
  <si>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</si>
  <si>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</si>
  <si>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</si>
  <si>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</si>
  <si>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</si>
  <si>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</si>
  <si>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</si>
  <si>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</si>
  <si>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</si>
  <si>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</si>
  <si>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</si>
  <si>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</si>
  <si>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</si>
  <si>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</si>
  <si>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</si>
  <si>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</si>
  <si>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</si>
  <si>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</si>
  <si>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</si>
  <si>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</si>
  <si>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</si>
  <si>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</si>
  <si>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</si>
  <si>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</si>
  <si>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</si>
  <si>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</si>
  <si>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</si>
  <si>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</si>
  <si>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</si>
  <si>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</si>
  <si>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</si>
  <si>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</si>
  <si>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</si>
  <si>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</si>
  <si>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</si>
  <si>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</si>
  <si>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</si>
  <si>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</si>
  <si>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</si>
  <si>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</si>
  <si>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</si>
  <si>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</si>
  <si>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</si>
  <si>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</si>
  <si>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</si>
  <si>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</si>
  <si>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</si>
  <si>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</si>
  <si>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</si>
  <si>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</si>
  <si>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</si>
  <si>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</si>
  <si>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</si>
  <si>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</si>
  <si>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</si>
  <si>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</si>
  <si>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</si>
  <si>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</si>
  <si>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</si>
  <si>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</si>
  <si>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</si>
  <si>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</si>
  <si>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</si>
  <si>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</si>
  <si>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</si>
  <si>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</si>
  <si>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</si>
  <si>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</si>
  <si>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</si>
  <si>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</si>
  <si>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</si>
  <si>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</si>
  <si>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</si>
  <si>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</si>
  <si>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</si>
  <si>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</si>
  <si>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</si>
  <si>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</si>
  <si>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</si>
  <si>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</si>
  <si>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</si>
  <si>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</si>
  <si>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</si>
  <si>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</si>
  <si>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</si>
  <si>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</si>
  <si>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</si>
  <si>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</si>
  <si>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</si>
  <si>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</si>
  <si>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</si>
  <si>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</si>
  <si>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</si>
  <si>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</si>
  <si>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</si>
  <si>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</si>
  <si>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</si>
  <si>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</si>
  <si>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</si>
  <si>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</si>
  <si>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</si>
  <si>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</si>
  <si>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</si>
  <si>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</si>
  <si>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</si>
  <si>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</si>
  <si>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</si>
  <si>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</si>
  <si>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</si>
  <si>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</si>
  <si>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</si>
  <si>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</si>
  <si>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</si>
  <si>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</si>
  <si>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</si>
  <si>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</si>
  <si>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</si>
  <si>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</si>
  <si>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</si>
  <si>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</si>
  <si>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</si>
  <si>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</si>
  <si>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</si>
  <si>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</si>
  <si>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</si>
  <si>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</si>
  <si>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</si>
  <si>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</si>
  <si>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</si>
  <si>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</si>
  <si>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</si>
  <si>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</si>
  <si>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</si>
  <si>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</si>
  <si>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</si>
  <si>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</si>
  <si>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</si>
  <si>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</si>
  <si>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</si>
  <si>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</si>
  <si>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</si>
  <si>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</si>
  <si>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</si>
  <si>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</si>
  <si>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</si>
  <si>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</si>
  <si>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</si>
  <si>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</si>
  <si>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</si>
  <si>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</si>
  <si>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</si>
  <si>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</si>
  <si>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</si>
  <si>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</si>
  <si>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</si>
  <si>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</si>
  <si>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</si>
  <si>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</si>
  <si>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</si>
  <si>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</si>
  <si>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</si>
  <si>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</si>
  <si>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</si>
  <si>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</si>
  <si>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</si>
  <si>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</si>
  <si>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</si>
  <si>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</si>
  <si>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</si>
  <si>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</si>
  <si>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</si>
  <si>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</si>
  <si>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</si>
  <si>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</si>
  <si>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</si>
  <si>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</si>
  <si>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</si>
  <si>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</si>
  <si>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</si>
  <si>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</si>
  <si>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</si>
  <si>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</si>
  <si>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</si>
  <si>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</si>
  <si>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</si>
  <si>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</si>
  <si>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</si>
  <si>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</si>
  <si>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</si>
  <si>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</si>
  <si>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</si>
  <si>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</si>
  <si>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</si>
  <si>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</si>
  <si>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</si>
  <si>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</si>
  <si>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</si>
  <si>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</si>
  <si>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</si>
  <si>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</si>
  <si>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</si>
  <si>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</si>
  <si>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</si>
  <si>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</si>
  <si>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</si>
  <si>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</si>
  <si>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</si>
  <si>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</si>
  <si>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</si>
  <si>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</si>
  <si>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</si>
  <si>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</si>
  <si>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</si>
  <si>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</si>
  <si>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</si>
  <si>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</si>
  <si>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</si>
  <si>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</si>
  <si>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</si>
  <si>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</si>
  <si>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</si>
  <si>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</si>
  <si>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</si>
  <si>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</si>
  <si>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</si>
  <si>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</si>
  <si>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</si>
  <si>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</si>
  <si>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</si>
  <si>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</si>
  <si>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</si>
  <si>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</si>
  <si>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</si>
  <si>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</si>
  <si>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</si>
  <si>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</si>
  <si>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</si>
  <si>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</si>
  <si>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</si>
  <si>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</si>
  <si>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</si>
  <si>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</si>
  <si>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</si>
  <si>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</si>
  <si>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</si>
  <si>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</si>
  <si>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</si>
  <si>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</si>
  <si>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</si>
  <si>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</si>
  <si>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</si>
  <si>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</si>
  <si>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</si>
  <si>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</si>
  <si>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</si>
  <si>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</si>
  <si>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</si>
  <si>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</si>
  <si>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</si>
  <si>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</si>
  <si>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</si>
  <si>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</si>
  <si>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</si>
  <si>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</si>
  <si>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</si>
  <si>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</si>
  <si>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</si>
  <si>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</si>
  <si>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</si>
  <si>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</si>
  <si>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</si>
  <si>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</si>
  <si>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</si>
  <si>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</si>
  <si>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</si>
  <si>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</si>
  <si>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</si>
  <si>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</si>
  <si>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</si>
  <si>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</si>
  <si>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</si>
  <si>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</si>
  <si>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</si>
  <si>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</si>
  <si>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</si>
  <si>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</si>
  <si>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</si>
  <si>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</si>
  <si>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</si>
  <si>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</si>
  <si>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</si>
  <si>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</si>
  <si>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</si>
  <si>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</si>
  <si>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</si>
  <si>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</si>
  <si>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</si>
  <si>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</si>
  <si>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</si>
  <si>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</si>
  <si>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</si>
  <si>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</si>
  <si>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</si>
  <si>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</si>
  <si>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</si>
  <si>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</si>
  <si>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</si>
  <si>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</si>
  <si>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</si>
  <si>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</si>
  <si>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</si>
  <si>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</si>
  <si>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</si>
  <si>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</si>
  <si>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</si>
  <si>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</si>
  <si>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</si>
  <si>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</si>
  <si>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</si>
  <si>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</si>
  <si>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</si>
  <si>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</si>
  <si>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</si>
  <si>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</si>
  <si>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</si>
  <si>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</si>
  <si>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</si>
  <si>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</si>
  <si>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</si>
  <si>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</si>
  <si>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</si>
  <si>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</si>
  <si>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</si>
  <si>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</si>
  <si>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</si>
  <si>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</si>
  <si>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</si>
  <si>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</si>
  <si>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</si>
  <si>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</si>
  <si>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</si>
  <si>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</si>
  <si>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</si>
  <si>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</si>
  <si>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</si>
  <si>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</si>
  <si>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</si>
  <si>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</si>
  <si>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</si>
  <si>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</si>
  <si>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</si>
  <si>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</si>
  <si>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</si>
  <si>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</si>
  <si>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</si>
  <si>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</si>
  <si>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</si>
  <si>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</si>
  <si>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</si>
  <si>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</si>
  <si>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</si>
  <si>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</si>
  <si>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</si>
  <si>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</si>
  <si>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</si>
  <si>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</si>
  <si>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</si>
  <si>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</si>
  <si>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</si>
  <si>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</si>
  <si>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</si>
  <si>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</si>
  <si>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</si>
  <si>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</si>
  <si>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</si>
  <si>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</si>
  <si>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</si>
  <si>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</si>
  <si>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</si>
  <si>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</si>
  <si>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</si>
  <si>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</si>
  <si>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</si>
  <si>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</si>
  <si>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</si>
  <si>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</si>
  <si>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</si>
  <si>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</si>
  <si>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</si>
  <si>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</si>
  <si>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</si>
  <si>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</si>
  <si>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</si>
  <si>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</si>
  <si>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</si>
  <si>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</si>
  <si>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</si>
  <si>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</si>
  <si>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</si>
  <si>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</si>
  <si>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</si>
  <si>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</si>
  <si>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</si>
  <si>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</si>
  <si>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</si>
  <si>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</si>
  <si>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</si>
  <si>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</si>
  <si>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</si>
  <si>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</si>
  <si>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</si>
  <si>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</si>
  <si>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</si>
  <si>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</si>
  <si>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</si>
  <si>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</si>
  <si>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</si>
  <si>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</si>
  <si>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</si>
  <si>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</si>
  <si>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</si>
  <si>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</si>
  <si>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</si>
  <si>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</si>
  <si>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</si>
  <si>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</si>
  <si>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</si>
  <si>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</si>
  <si>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</si>
  <si>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</si>
  <si>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</si>
  <si>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</si>
  <si>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</si>
  <si>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</si>
  <si>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</si>
  <si>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</si>
  <si>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</si>
  <si>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</si>
  <si>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</si>
  <si>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</si>
  <si>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</si>
  <si>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</si>
  <si>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</si>
  <si>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</si>
  <si>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</si>
  <si>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</si>
  <si>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</si>
  <si>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</si>
  <si>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</si>
  <si>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</si>
  <si>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</si>
  <si>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</si>
  <si>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</si>
  <si>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</si>
  <si>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</si>
  <si>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</si>
  <si>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</si>
  <si>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</si>
  <si>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</si>
  <si>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</si>
  <si>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</si>
  <si>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</si>
  <si>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</si>
  <si>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</si>
  <si>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</si>
  <si>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</si>
  <si>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</si>
  <si>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</si>
  <si>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</si>
  <si>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</si>
  <si>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</si>
  <si>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</si>
  <si>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</si>
  <si>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</si>
  <si>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</si>
  <si>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</si>
  <si>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</si>
  <si>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</si>
  <si>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</si>
  <si>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</si>
  <si>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</si>
  <si>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</si>
  <si>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</si>
  <si>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</si>
  <si>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</si>
  <si>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</si>
  <si>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</si>
  <si>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</si>
  <si>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</si>
  <si>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</si>
  <si>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</si>
  <si>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</si>
  <si>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</si>
  <si>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</si>
  <si>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</si>
  <si>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</si>
  <si>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</si>
  <si>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</si>
  <si>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</si>
  <si>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</si>
  <si>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</si>
  <si>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</si>
  <si>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</si>
  <si>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</si>
  <si>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</si>
  <si>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</si>
  <si>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</si>
  <si>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</si>
  <si>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</si>
  <si>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</si>
  <si>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</si>
  <si>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</si>
  <si>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</si>
  <si>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</si>
  <si>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</si>
  <si>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</si>
  <si>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</si>
  <si>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</si>
  <si>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</si>
  <si>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</si>
  <si>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</si>
  <si>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</si>
  <si>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</si>
  <si>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</si>
  <si>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</si>
  <si>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</si>
  <si>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</si>
  <si>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</si>
  <si>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</si>
  <si>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</si>
  <si>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</si>
  <si>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</si>
  <si>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</si>
  <si>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</si>
  <si>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</si>
  <si>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</si>
  <si>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</si>
  <si>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</si>
  <si>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</si>
  <si>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</si>
  <si>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</si>
  <si>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</si>
  <si>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</si>
  <si>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</si>
  <si>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</si>
  <si>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</si>
  <si>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</si>
  <si>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</si>
  <si>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</si>
  <si>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</si>
  <si>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</si>
  <si>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</si>
  <si>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</si>
  <si>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</si>
  <si>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</si>
  <si>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</si>
  <si>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</si>
  <si>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</si>
  <si>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</si>
  <si>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</si>
  <si>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</si>
  <si>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</si>
  <si>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</si>
  <si>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</si>
  <si>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</si>
  <si>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</si>
  <si>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</si>
  <si>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</si>
  <si>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</si>
  <si>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</si>
  <si>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</si>
  <si>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</si>
  <si>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</si>
  <si>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</si>
  <si>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</si>
  <si>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</si>
  <si>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</si>
  <si>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</si>
  <si>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</si>
  <si>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</si>
  <si>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</si>
  <si>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</si>
  <si>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</si>
  <si>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</si>
  <si>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</si>
  <si>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</si>
  <si>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</si>
  <si>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</si>
  <si>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</si>
  <si>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</si>
  <si>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</si>
  <si>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</si>
  <si>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</si>
  <si>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</si>
  <si>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</si>
  <si>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</si>
  <si>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</si>
  <si>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</si>
  <si>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</si>
  <si>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</si>
  <si>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</si>
  <si>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</si>
  <si>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</si>
  <si>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</si>
  <si>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</si>
  <si>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</si>
  <si>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</si>
  <si>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</si>
  <si>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</si>
  <si>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</si>
  <si>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</si>
  <si>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</si>
  <si>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</si>
  <si>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</si>
  <si>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</si>
  <si>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</si>
  <si>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</si>
  <si>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</si>
  <si>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</si>
  <si>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</si>
  <si>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</si>
  <si>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</si>
  <si>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</si>
  <si>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</si>
  <si>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</si>
  <si>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</si>
  <si>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</si>
  <si>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</si>
  <si>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</si>
  <si>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</si>
  <si>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</si>
  <si>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</si>
  <si>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</si>
  <si>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</si>
  <si>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</si>
  <si>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</si>
  <si>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</si>
  <si>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</si>
  <si>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</si>
  <si>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</si>
  <si>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</si>
  <si>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</si>
  <si>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</si>
  <si>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</si>
  <si>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</si>
  <si>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</si>
  <si>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</si>
  <si>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</si>
  <si>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</si>
  <si>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</si>
  <si>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</si>
  <si>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</si>
  <si>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</si>
  <si>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</si>
  <si>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</si>
  <si>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</si>
  <si>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</si>
  <si>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</si>
  <si>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</si>
  <si>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</si>
  <si>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</si>
  <si>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</si>
  <si>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</si>
  <si>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</si>
  <si>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</si>
  <si>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</si>
  <si>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</si>
  <si>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</si>
  <si>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</si>
  <si>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</si>
  <si>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</si>
  <si>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</si>
  <si>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</si>
  <si>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</si>
  <si>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</si>
  <si>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</si>
  <si>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</si>
  <si>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</si>
  <si>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</si>
  <si>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</si>
  <si>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</si>
  <si>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</si>
  <si>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</si>
  <si>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</si>
  <si>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</si>
  <si>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</si>
  <si>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</si>
  <si>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</si>
  <si>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</si>
  <si>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</si>
  <si>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</si>
  <si>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</si>
  <si>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</si>
  <si>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</si>
  <si>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</si>
  <si>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</si>
  <si>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</si>
  <si>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</si>
  <si>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</si>
  <si>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</si>
  <si>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</si>
  <si>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</si>
  <si>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</si>
  <si>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</si>
  <si>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</si>
  <si>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</si>
  <si>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</si>
  <si>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</si>
  <si>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</si>
  <si>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</si>
  <si>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</si>
  <si>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</si>
  <si>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</si>
  <si>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</si>
  <si>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</si>
  <si>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</si>
  <si>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</si>
  <si>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</si>
  <si>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</si>
  <si>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</si>
  <si>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</si>
  <si>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</si>
  <si>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</si>
  <si>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</si>
  <si>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</si>
  <si>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</si>
  <si>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</si>
  <si>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</si>
  <si>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</si>
  <si>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</si>
  <si>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</si>
  <si>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</si>
  <si>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</si>
  <si>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</si>
  <si>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</si>
  <si>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</si>
  <si>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</si>
  <si>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</si>
  <si>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</si>
  <si>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</si>
  <si>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</si>
  <si>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</si>
  <si>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</si>
  <si>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</si>
  <si>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</si>
  <si>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</si>
  <si>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</si>
  <si>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</si>
  <si>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</si>
  <si>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</si>
  <si>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</si>
  <si>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</si>
  <si>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</si>
  <si>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</si>
  <si>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</si>
  <si>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</si>
  <si>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</si>
  <si>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</si>
  <si>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</si>
  <si>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</si>
  <si>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</si>
  <si>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</si>
  <si>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</si>
  <si>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</si>
  <si>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</si>
  <si>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</si>
  <si>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</si>
  <si>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</si>
  <si>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</si>
  <si>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</si>
  <si>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</si>
  <si>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</si>
  <si>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</si>
  <si>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</si>
  <si>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</si>
  <si>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</si>
  <si>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</si>
  <si>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</si>
  <si>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</si>
  <si>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</si>
  <si>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</si>
  <si>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</si>
  <si>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</si>
  <si>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</si>
  <si>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</si>
  <si>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</si>
  <si>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</si>
  <si>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</si>
  <si>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</si>
  <si>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</si>
  <si>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</si>
  <si>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</si>
  <si>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</si>
  <si>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</si>
  <si>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</si>
  <si>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</si>
  <si>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</si>
  <si>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</si>
  <si>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</si>
  <si>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</si>
  <si>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</si>
  <si>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</si>
  <si>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</si>
  <si>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</si>
  <si>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</si>
  <si>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</si>
  <si>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</si>
  <si>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</si>
  <si>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</si>
  <si>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</si>
  <si>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</si>
  <si>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</si>
  <si>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</si>
  <si>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</si>
  <si>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</si>
  <si>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</si>
  <si>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</si>
  <si>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</si>
  <si>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</si>
  <si>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</si>
  <si>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</si>
  <si>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</si>
  <si>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</si>
  <si>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</si>
  <si>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</si>
  <si>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</si>
  <si>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</si>
  <si>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</si>
  <si>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</si>
  <si>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</si>
  <si>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</si>
  <si>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</si>
  <si>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</si>
  <si>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</si>
  <si>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</si>
  <si>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</si>
  <si>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</si>
  <si>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</si>
  <si>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</si>
  <si>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</si>
  <si>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</si>
  <si>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</si>
  <si>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</si>
  <si>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</si>
  <si>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</si>
  <si>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</si>
  <si>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</si>
  <si>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</si>
  <si>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</si>
  <si>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</si>
  <si>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</si>
  <si>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</si>
  <si>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</si>
  <si>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</si>
  <si>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</si>
  <si>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</si>
  <si>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</si>
  <si>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</si>
  <si>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</si>
  <si>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</si>
  <si>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</si>
  <si>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</si>
  <si>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</si>
  <si>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</si>
  <si>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</si>
  <si>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</si>
  <si>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</si>
  <si>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</si>
  <si>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</si>
  <si>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</si>
  <si>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</si>
  <si>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</si>
  <si>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</si>
  <si>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</si>
  <si>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</si>
  <si>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</si>
  <si>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</si>
  <si>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</si>
  <si>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</si>
  <si>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</si>
  <si>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</si>
  <si>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</si>
  <si>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</si>
  <si>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</si>
  <si>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</si>
  <si>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</si>
  <si>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</si>
  <si>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</si>
  <si>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</si>
  <si>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</si>
  <si>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</si>
  <si>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</si>
  <si>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</si>
  <si>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</si>
  <si>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</si>
  <si>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</si>
  <si>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</si>
  <si>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</si>
  <si>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</si>
  <si>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</si>
  <si>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</si>
  <si>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</si>
  <si>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</si>
  <si>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</si>
  <si>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</si>
  <si>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</si>
  <si>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</si>
  <si>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</si>
  <si>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</si>
  <si>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</si>
  <si>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</si>
  <si>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</si>
  <si>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</si>
  <si>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</si>
  <si>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</si>
  <si>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</si>
  <si>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</si>
  <si>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</si>
  <si>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</si>
  <si>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</si>
  <si>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</si>
  <si>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</si>
  <si>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</si>
  <si>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</si>
  <si>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</si>
  <si>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</si>
  <si>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</si>
  <si>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</si>
  <si>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</si>
  <si>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</si>
  <si>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</si>
  <si>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</si>
  <si>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</si>
  <si>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</si>
  <si>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</si>
  <si>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</si>
  <si>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</si>
  <si>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</si>
  <si>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</si>
  <si>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</si>
  <si>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</si>
  <si>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</si>
  <si>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</si>
  <si>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</si>
  <si>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</si>
  <si>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</si>
  <si>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</si>
  <si>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</si>
  <si>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</si>
  <si>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</si>
  <si>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</si>
  <si>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</si>
  <si>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</si>
  <si>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</si>
  <si>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</si>
  <si>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</si>
  <si>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</si>
  <si>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</si>
  <si>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</si>
  <si>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</si>
  <si>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</si>
  <si>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</si>
  <si>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</si>
  <si>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</si>
  <si>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</si>
  <si>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</si>
  <si>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</si>
  <si>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</si>
  <si>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</si>
  <si>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</si>
  <si>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</si>
  <si>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</si>
  <si>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</si>
  <si>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</si>
  <si>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</si>
  <si>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</si>
  <si>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</si>
  <si>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</si>
  <si>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</si>
  <si>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</si>
  <si>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</si>
  <si>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</si>
  <si>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</si>
  <si>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</si>
  <si>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</si>
  <si>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</si>
  <si>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</si>
  <si>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</si>
  <si>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</si>
  <si>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</si>
  <si>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</si>
  <si>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</si>
  <si>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</si>
  <si>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</si>
  <si>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</si>
  <si>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</si>
  <si>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</si>
  <si>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</si>
  <si>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</si>
  <si>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</si>
  <si>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</si>
  <si>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</si>
  <si>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</si>
  <si>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</si>
  <si>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</si>
  <si>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</si>
  <si>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</si>
  <si>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</si>
  <si>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</si>
  <si>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</si>
  <si>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</si>
  <si>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</si>
  <si>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</si>
  <si>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</si>
  <si>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</si>
  <si>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</si>
  <si>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</si>
  <si>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</si>
  <si>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</si>
  <si>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</si>
  <si>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</si>
  <si>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</si>
  <si>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</si>
  <si>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</si>
  <si>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</si>
  <si>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</si>
  <si>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</si>
  <si>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</si>
  <si>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</si>
  <si>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</si>
  <si>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</si>
  <si>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</si>
  <si>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</si>
  <si>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</si>
  <si>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</si>
  <si>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</si>
  <si>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</si>
  <si>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</si>
  <si>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</si>
  <si>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</si>
  <si>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</si>
  <si>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</si>
  <si>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</si>
  <si>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</si>
  <si>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</si>
  <si>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</si>
  <si>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</si>
  <si>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</si>
  <si>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</si>
  <si>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</si>
  <si>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</si>
  <si>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</si>
  <si>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</si>
  <si>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</si>
  <si>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</si>
  <si>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</si>
  <si>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</si>
  <si>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</si>
  <si>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</si>
  <si>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</si>
  <si>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</si>
  <si>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</si>
  <si>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</si>
  <si>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</si>
  <si>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</si>
  <si>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</si>
  <si>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</si>
  <si>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</si>
  <si>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</si>
  <si>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</si>
  <si>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</si>
  <si>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</si>
  <si>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</si>
  <si>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</si>
  <si>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</si>
  <si>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</si>
  <si>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</si>
  <si>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</si>
  <si>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</si>
  <si>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</si>
  <si>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</si>
  <si>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</si>
  <si>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</si>
  <si>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</si>
  <si>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</si>
  <si>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</si>
  <si>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</si>
  <si>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</si>
  <si>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</si>
  <si>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</si>
  <si>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</si>
  <si>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</si>
  <si>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</si>
  <si>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</si>
  <si>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</si>
  <si>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</si>
  <si>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</si>
  <si>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</si>
  <si>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</si>
  <si>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</si>
  <si>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</si>
  <si>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</si>
  <si>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</si>
  <si>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</si>
  <si>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</si>
  <si>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</si>
  <si>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</si>
  <si>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</si>
  <si>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</si>
  <si>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</si>
  <si>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</si>
  <si>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</si>
  <si>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</si>
  <si>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</si>
  <si>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</si>
  <si>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</si>
  <si>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</si>
  <si>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</si>
  <si>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</si>
  <si>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</si>
  <si>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</si>
  <si>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</si>
  <si>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</si>
  <si>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</si>
  <si>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</si>
  <si>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</si>
  <si>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</si>
  <si>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</si>
  <si>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</si>
  <si>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</si>
  <si>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</si>
  <si>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</si>
  <si>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</si>
  <si>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</si>
  <si>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</si>
  <si>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</si>
  <si>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</si>
  <si>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</si>
  <si>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</si>
  <si>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</si>
  <si>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</si>
  <si>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</si>
  <si>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</si>
  <si>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</si>
  <si>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</si>
  <si>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</si>
  <si>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</si>
  <si>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</si>
  <si>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</si>
  <si>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</si>
  <si>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</si>
  <si>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</si>
  <si>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</si>
  <si>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</si>
  <si>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</si>
  <si>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</si>
  <si>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</si>
  <si>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</si>
  <si>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</si>
  <si>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</si>
  <si>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</si>
  <si>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</si>
  <si>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</si>
  <si>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</si>
  <si>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</si>
  <si>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</si>
  <si>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</si>
  <si>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</si>
  <si>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</si>
  <si>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</si>
  <si>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</si>
  <si>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</si>
  <si>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</si>
  <si>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</si>
  <si>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</si>
  <si>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</si>
  <si>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</si>
  <si>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</si>
  <si>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</si>
  <si>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</si>
  <si>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</si>
  <si>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</si>
  <si>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</si>
  <si>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</si>
  <si>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</si>
  <si>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</si>
  <si>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</si>
  <si>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</si>
  <si>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</si>
  <si>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</si>
  <si>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</si>
  <si>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</si>
  <si>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</si>
  <si>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</si>
  <si>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</si>
  <si>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</si>
  <si>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</si>
  <si>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</si>
  <si>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</si>
  <si>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</si>
  <si>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</si>
  <si>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</si>
  <si>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</si>
  <si>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</si>
  <si>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</si>
  <si>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</si>
  <si>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</si>
  <si>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</si>
  <si>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</si>
  <si>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</si>
  <si>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</si>
  <si>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</si>
  <si>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</si>
  <si>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</si>
  <si>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</si>
  <si>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</si>
  <si>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</si>
  <si>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</si>
  <si>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</si>
  <si>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</si>
  <si>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</si>
  <si>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</si>
  <si>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</si>
  <si>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</si>
  <si>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</si>
  <si>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</si>
  <si>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</si>
  <si>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</si>
  <si>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</si>
  <si>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</si>
  <si>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</si>
  <si>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</si>
  <si>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</si>
  <si>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</si>
  <si>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</si>
  <si>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</si>
  <si>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</si>
  <si>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</si>
  <si>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</si>
  <si>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</si>
  <si>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</si>
  <si>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</si>
  <si>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</si>
  <si>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</si>
  <si>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</si>
  <si>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</si>
  <si>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</si>
  <si>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</si>
  <si>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</si>
  <si>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</si>
  <si>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</si>
  <si>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</si>
  <si>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</si>
  <si>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</si>
  <si>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</si>
  <si>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</si>
  <si>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</si>
  <si>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</si>
  <si>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</si>
  <si>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</si>
  <si>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</si>
  <si>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</si>
  <si>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</si>
  <si>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</si>
  <si>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</si>
  <si>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</si>
  <si>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</si>
  <si>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</si>
  <si>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</si>
  <si>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</si>
  <si>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</si>
  <si>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</si>
  <si>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</si>
  <si>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</si>
  <si>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</si>
  <si>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</si>
  <si>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</si>
  <si>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</si>
  <si>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</si>
  <si>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</si>
  <si>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</si>
  <si>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</si>
  <si>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</si>
  <si>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</si>
  <si>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</si>
  <si>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</si>
  <si>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</si>
  <si>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</si>
  <si>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</si>
  <si>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</si>
  <si>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</si>
  <si>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</si>
  <si>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</si>
  <si>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</si>
  <si>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</si>
  <si>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</si>
  <si>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</si>
  <si>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</si>
  <si>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</si>
  <si>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</si>
  <si>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</si>
  <si>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</si>
  <si>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</si>
  <si>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</si>
  <si>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</si>
  <si>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</si>
  <si>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</si>
  <si>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</si>
  <si>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</si>
  <si>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</si>
  <si>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</si>
  <si>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</si>
  <si>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</si>
  <si>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</si>
  <si>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</si>
  <si>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</si>
  <si>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</si>
  <si>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</si>
  <si>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</si>
  <si>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</si>
  <si>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</si>
  <si>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</si>
  <si>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</si>
  <si>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</si>
  <si>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</si>
  <si>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</si>
  <si>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</si>
  <si>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</si>
  <si>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</si>
  <si>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</si>
  <si>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</si>
  <si>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</si>
  <si>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</si>
  <si>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</si>
  <si>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</si>
  <si>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</si>
  <si>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</si>
  <si>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</si>
  <si>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</si>
  <si>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</si>
  <si>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</si>
  <si>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</si>
  <si>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</si>
  <si>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</si>
  <si>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</si>
  <si>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</si>
  <si>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</si>
  <si>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</si>
  <si>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</si>
  <si>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</si>
  <si>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</si>
  <si>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</si>
  <si>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</si>
  <si>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</si>
  <si>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</si>
  <si>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</si>
  <si>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</si>
  <si>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</si>
  <si>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</si>
  <si>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</si>
  <si>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</si>
  <si>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</si>
  <si>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</si>
  <si>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</si>
  <si>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</si>
  <si>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</si>
  <si>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</si>
  <si>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</si>
  <si>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</si>
  <si>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</si>
  <si>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</si>
  <si>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</si>
  <si>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</si>
  <si>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</si>
  <si>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</si>
  <si>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</si>
  <si>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</si>
  <si>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</si>
  <si>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</si>
  <si>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</si>
  <si>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</si>
  <si>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</si>
  <si>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</si>
  <si>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</si>
  <si>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</si>
  <si>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</si>
  <si>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</si>
  <si>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</si>
  <si>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</si>
  <si>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</si>
  <si>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</si>
  <si>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</si>
  <si>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</si>
  <si>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</si>
  <si>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</si>
  <si>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</si>
  <si>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</si>
  <si>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</si>
  <si>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</si>
  <si>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</si>
  <si>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</si>
  <si>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</si>
  <si>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</si>
  <si>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</si>
  <si>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</si>
  <si>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</si>
  <si>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</si>
  <si>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</si>
  <si>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</si>
  <si>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</si>
  <si>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</si>
  <si>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</si>
  <si>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</si>
  <si>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</si>
  <si>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</si>
  <si>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</si>
  <si>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</si>
  <si>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</si>
  <si>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</si>
  <si>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</si>
  <si>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</si>
  <si>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</si>
  <si>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</si>
  <si>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</si>
  <si>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</si>
  <si>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</si>
  <si>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</si>
  <si>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</si>
  <si>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</si>
  <si>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</si>
  <si>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</si>
  <si>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</si>
  <si>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</si>
  <si>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</si>
  <si>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</si>
  <si>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</si>
  <si>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</si>
  <si>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</si>
  <si>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</si>
  <si>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</si>
  <si>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</si>
  <si>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</si>
  <si>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</si>
  <si>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</si>
  <si>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</si>
  <si>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</si>
  <si>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</si>
  <si>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</si>
  <si>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</si>
  <si>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</si>
  <si>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</si>
  <si>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</si>
  <si>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</si>
  <si>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</si>
  <si>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</si>
  <si>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</si>
  <si>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</si>
  <si>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</si>
  <si>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</si>
  <si>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</si>
  <si>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</si>
  <si>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</si>
  <si>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</si>
  <si>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</si>
  <si>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</si>
  <si>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</si>
  <si>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</si>
  <si>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</si>
  <si>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</si>
  <si>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</si>
  <si>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</si>
  <si>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</si>
  <si>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</si>
  <si>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</si>
  <si>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</si>
  <si>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</si>
  <si>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</si>
  <si>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</si>
  <si>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</si>
  <si>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</si>
  <si>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</si>
  <si>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</si>
  <si>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</si>
  <si>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</si>
  <si>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</si>
  <si>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</si>
  <si>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</si>
  <si>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</si>
  <si>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</si>
  <si>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</si>
  <si>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</si>
  <si>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</si>
  <si>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</si>
  <si>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</si>
  <si>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</si>
  <si>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</si>
  <si>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</si>
  <si>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</si>
  <si>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</si>
  <si>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</si>
  <si>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</si>
  <si>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</si>
  <si>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</si>
  <si>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</si>
  <si>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</si>
  <si>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</si>
  <si>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</si>
  <si>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</si>
  <si>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</si>
  <si>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</si>
  <si>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</si>
  <si>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</si>
  <si>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</si>
  <si>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</si>
  <si>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</si>
  <si>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</si>
  <si>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</si>
  <si>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</si>
  <si>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</si>
  <si>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</si>
  <si>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</si>
  <si>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</si>
  <si>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</si>
  <si>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</si>
  <si>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</si>
  <si>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</si>
  <si>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</si>
  <si>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</si>
  <si>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</si>
  <si>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</si>
  <si>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</si>
  <si>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</si>
  <si>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</si>
  <si>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</si>
  <si>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</si>
  <si>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</si>
  <si>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</si>
  <si>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</si>
  <si>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</si>
  <si>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</si>
  <si>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</si>
  <si>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</si>
  <si>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</si>
  <si>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</si>
  <si>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</si>
  <si>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</si>
  <si>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</si>
  <si>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</si>
  <si>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</si>
  <si>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</si>
  <si>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</si>
  <si>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</si>
  <si>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</si>
  <si>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</si>
  <si>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</si>
  <si>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</si>
  <si>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</si>
  <si>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</si>
  <si>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</si>
  <si>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</si>
  <si>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</si>
  <si>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</si>
  <si>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</si>
  <si>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</si>
  <si>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</si>
  <si>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</si>
  <si>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</si>
  <si>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</si>
  <si>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</si>
  <si>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</si>
  <si>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</si>
  <si>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</si>
  <si>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</si>
  <si>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</si>
  <si>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</si>
  <si>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</si>
  <si>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</si>
  <si>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</si>
  <si>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</si>
  <si>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</si>
  <si>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</si>
  <si>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</si>
  <si>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</si>
  <si>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</si>
  <si>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</si>
  <si>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</si>
  <si>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</si>
  <si>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</si>
  <si>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</si>
  <si>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</si>
  <si>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</si>
  <si>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</si>
  <si>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</si>
  <si>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</si>
  <si>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</si>
  <si>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</si>
  <si>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</si>
  <si>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</si>
  <si>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</si>
  <si>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</si>
  <si>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</si>
  <si>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</si>
  <si>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</si>
  <si>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</si>
  <si>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</si>
  <si>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</si>
  <si>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</si>
  <si>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</si>
  <si>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</si>
  <si>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</si>
  <si>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</si>
  <si>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</si>
  <si>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</si>
  <si>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</si>
  <si>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</si>
  <si>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</si>
  <si>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</si>
  <si>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</si>
  <si>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</si>
  <si>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</si>
  <si>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</si>
  <si>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</si>
  <si>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</si>
  <si>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</si>
  <si>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</si>
  <si>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</si>
  <si>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</si>
  <si>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</si>
  <si>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</si>
  <si>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</si>
  <si>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</si>
  <si>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</si>
  <si>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</si>
  <si>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</si>
  <si>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</si>
  <si>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</si>
  <si>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</si>
  <si>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</si>
  <si>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</si>
  <si>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</si>
  <si>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</si>
  <si>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</si>
  <si>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</si>
  <si>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</si>
  <si>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</si>
  <si>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</si>
  <si>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</si>
  <si>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</si>
  <si>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</si>
  <si>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</si>
  <si>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</si>
  <si>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</si>
  <si>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</si>
  <si>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</si>
  <si>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</si>
  <si>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</si>
  <si>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</si>
  <si>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</si>
  <si>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</si>
  <si>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</si>
  <si>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</si>
  <si>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</si>
  <si>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</si>
  <si>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</si>
  <si>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</si>
  <si>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</si>
  <si>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</si>
  <si>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</si>
  <si>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</si>
  <si>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</si>
  <si>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</si>
  <si>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</si>
  <si>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</si>
  <si>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</si>
  <si>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</si>
  <si>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</si>
  <si>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</si>
  <si>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</si>
  <si>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</si>
  <si>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</si>
  <si>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</si>
  <si>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</si>
  <si>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</si>
  <si>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</si>
  <si>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</si>
  <si>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</si>
  <si>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</si>
  <si>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</si>
  <si>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</si>
  <si>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</si>
  <si>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</si>
  <si>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</si>
  <si>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</si>
  <si>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</si>
  <si>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</si>
  <si>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</si>
  <si>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</si>
  <si>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</si>
  <si>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</si>
  <si>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</si>
  <si>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</si>
  <si>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</si>
  <si>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</si>
  <si>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</si>
  <si>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</si>
  <si>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</si>
  <si>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</si>
  <si>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</si>
  <si>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</si>
  <si>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</si>
  <si>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</si>
  <si>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</si>
  <si>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</si>
  <si>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</si>
  <si>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</si>
  <si>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</si>
  <si>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</si>
  <si>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</si>
  <si>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</si>
  <si>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</si>
  <si>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</si>
  <si>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</si>
  <si>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</si>
  <si>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</si>
  <si>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</si>
  <si>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</si>
  <si>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</si>
  <si>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</si>
  <si>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</si>
  <si>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</si>
  <si>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</si>
  <si>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</si>
  <si>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</si>
  <si>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</si>
  <si>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</si>
  <si>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</si>
  <si>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</si>
  <si>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</si>
  <si>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</si>
  <si>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</si>
  <si>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</si>
  <si>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</si>
  <si>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</si>
  <si>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</si>
  <si>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</si>
  <si>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</si>
  <si>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</si>
  <si>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</si>
  <si>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</si>
  <si>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</si>
  <si>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</si>
  <si>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</si>
  <si>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</si>
  <si>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</si>
  <si>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</si>
  <si>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</si>
  <si>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</si>
  <si>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</si>
  <si>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</si>
  <si>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</si>
  <si>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</si>
  <si>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</si>
  <si>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</si>
  <si>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</si>
  <si>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</si>
  <si>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</si>
  <si>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</si>
  <si>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</si>
  <si>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</si>
  <si>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</si>
  <si>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</si>
  <si>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</si>
  <si>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</si>
  <si>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</si>
  <si>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</si>
  <si>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</si>
  <si>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</si>
  <si>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</si>
  <si>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</si>
  <si>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</si>
  <si>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</si>
  <si>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</si>
  <si>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</si>
  <si>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</si>
  <si>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</si>
  <si>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</si>
  <si>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</si>
  <si>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</si>
  <si>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</si>
  <si>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</si>
  <si>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</si>
  <si>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</si>
  <si>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</si>
  <si>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</si>
  <si>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</si>
  <si>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</si>
  <si>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</si>
  <si>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</si>
  <si>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</si>
  <si>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</si>
  <si>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</si>
  <si>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</si>
  <si>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</si>
  <si>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</si>
  <si>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</si>
  <si>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</si>
  <si>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</si>
  <si>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</si>
  <si>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</si>
  <si>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</si>
  <si>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</si>
  <si>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</si>
  <si>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</si>
  <si>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</si>
  <si>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</si>
  <si>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</si>
  <si>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</si>
  <si>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</si>
  <si>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</si>
  <si>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</si>
  <si>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</si>
  <si>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</si>
  <si>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</si>
  <si>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</si>
  <si>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</si>
  <si>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</si>
  <si>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</si>
  <si>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</si>
  <si>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</si>
  <si>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</si>
  <si>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</si>
  <si>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</si>
  <si>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</si>
  <si>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</si>
  <si>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</si>
  <si>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</si>
  <si>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</si>
  <si>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</si>
  <si>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</si>
  <si>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</si>
  <si>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</si>
  <si>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</si>
  <si>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</si>
  <si>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</si>
  <si>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</si>
  <si>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</si>
  <si>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</si>
  <si>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</si>
  <si>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</si>
  <si>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</si>
  <si>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</si>
  <si>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</si>
  <si>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</si>
  <si>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</si>
  <si>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</si>
  <si>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</si>
  <si>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</si>
  <si>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</si>
  <si>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</si>
  <si>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</si>
  <si>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</si>
  <si>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</si>
  <si>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</si>
  <si>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</si>
  <si>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</si>
  <si>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</si>
  <si>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</si>
  <si>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</si>
  <si>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</si>
  <si>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</si>
  <si>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</si>
  <si>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</si>
  <si>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</si>
  <si>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</si>
  <si>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</si>
  <si>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</si>
  <si>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</si>
  <si>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</si>
  <si>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</si>
  <si>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</si>
  <si>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</si>
  <si>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</si>
  <si>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</si>
  <si>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</si>
  <si>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</si>
  <si>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</si>
  <si>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</si>
  <si>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</si>
  <si>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</si>
  <si>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</si>
  <si>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</si>
  <si>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</si>
  <si>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</si>
  <si>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</si>
  <si>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</si>
  <si>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</si>
  <si>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</si>
  <si>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</si>
  <si>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</si>
  <si>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</si>
  <si>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</si>
  <si>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</si>
  <si>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</si>
  <si>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</si>
  <si>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</si>
  <si>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</si>
  <si>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</si>
  <si>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</si>
  <si>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</si>
  <si>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</si>
  <si>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</si>
  <si>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</si>
  <si>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</si>
  <si>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</si>
  <si>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</si>
  <si>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</si>
  <si>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</si>
  <si>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</si>
  <si>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</si>
  <si>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</si>
  <si>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</si>
  <si>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</si>
  <si>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</si>
  <si>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</si>
  <si>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</si>
  <si>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</si>
  <si>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</si>
  <si>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</si>
  <si>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</si>
  <si>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</si>
  <si>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</si>
  <si>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</si>
  <si>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</si>
  <si>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</si>
  <si>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</si>
  <si>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</si>
  <si>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</si>
  <si>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</si>
  <si>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</si>
  <si>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</si>
  <si>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</si>
  <si>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</si>
  <si>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</si>
  <si>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</si>
  <si>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</si>
  <si>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</si>
  <si>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</si>
  <si>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</si>
  <si>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</si>
  <si>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</si>
  <si>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</si>
  <si>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</si>
  <si>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</si>
  <si>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</si>
  <si>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</si>
  <si>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</si>
  <si>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</si>
  <si>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</si>
  <si>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</si>
  <si>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</si>
  <si>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</si>
  <si>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</si>
  <si>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</si>
  <si>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</si>
  <si>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</si>
  <si>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</si>
  <si>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</si>
  <si>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</si>
  <si>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</si>
  <si>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</si>
  <si>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</si>
  <si>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</si>
  <si>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</si>
  <si>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</si>
  <si>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</si>
  <si>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</si>
  <si>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</si>
  <si>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</si>
  <si>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</si>
  <si>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</si>
  <si>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</si>
  <si>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</si>
  <si>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</si>
  <si>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</si>
  <si>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</si>
  <si>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</si>
  <si>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</si>
  <si>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</si>
  <si>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</si>
  <si>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</si>
  <si>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</si>
  <si>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</si>
  <si>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</si>
  <si>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</si>
  <si>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</si>
  <si>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</si>
  <si>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</si>
  <si>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</si>
  <si>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</si>
  <si>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</si>
  <si>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</si>
  <si>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</si>
  <si>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</si>
  <si>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</si>
  <si>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</si>
  <si>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</si>
  <si>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</si>
  <si>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</si>
  <si>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</si>
  <si>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</si>
  <si>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</si>
  <si>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</si>
  <si>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</si>
  <si>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</si>
  <si>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</si>
  <si>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</si>
  <si>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</si>
  <si>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</si>
  <si>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</si>
  <si>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</si>
  <si>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</si>
  <si>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</si>
  <si>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</si>
  <si>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</si>
  <si>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</si>
  <si>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</si>
  <si>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</si>
  <si>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</si>
  <si>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</si>
  <si>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</si>
  <si>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</si>
  <si>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</si>
  <si>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</si>
  <si>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</si>
  <si>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</si>
  <si>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</si>
  <si>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</si>
  <si>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</si>
  <si>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</si>
  <si>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</si>
  <si>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</si>
  <si>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</si>
  <si>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</si>
  <si>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</si>
  <si>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</si>
  <si>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</si>
  <si>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</si>
  <si>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</si>
  <si>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</si>
  <si>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</si>
  <si>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</si>
  <si>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</si>
  <si>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</si>
  <si>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</si>
  <si>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</si>
  <si>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</si>
  <si>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</si>
  <si>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</si>
  <si>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</si>
  <si>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</si>
  <si>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</si>
  <si>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</si>
  <si>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</si>
  <si>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</si>
  <si>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</si>
  <si>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</si>
  <si>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</si>
  <si>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</si>
  <si>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</si>
  <si>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</si>
  <si>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</si>
  <si>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</si>
  <si>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</si>
  <si>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</si>
  <si>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</si>
  <si>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</si>
  <si>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</si>
  <si>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</si>
  <si>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</si>
  <si>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</si>
  <si>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</si>
  <si>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</si>
  <si>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</si>
  <si>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</si>
  <si>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</si>
  <si>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</si>
  <si>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</si>
  <si>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</si>
  <si>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</si>
  <si>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</si>
  <si>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</si>
  <si>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</si>
  <si>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</si>
  <si>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</si>
  <si>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</si>
  <si>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</si>
  <si>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</si>
  <si>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</si>
  <si>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</si>
  <si>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</si>
  <si>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</si>
  <si>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</si>
  <si>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</si>
  <si>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</si>
  <si>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</si>
  <si>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</si>
  <si>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</si>
  <si>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</si>
  <si>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</si>
  <si>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</si>
  <si>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</si>
  <si>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</si>
  <si>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</si>
  <si>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</si>
  <si>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</si>
  <si>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</si>
  <si>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</si>
  <si>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</si>
  <si>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</si>
  <si>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</si>
  <si>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</si>
  <si>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</si>
  <si>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</si>
  <si>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</si>
  <si>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</si>
  <si>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</si>
  <si>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</si>
  <si>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</si>
  <si>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</si>
  <si>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</si>
  <si>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</si>
  <si>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</si>
  <si>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</si>
  <si>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</si>
  <si>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</si>
  <si>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</si>
  <si>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</si>
  <si>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</si>
  <si>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</si>
  <si>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</si>
  <si>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</si>
  <si>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</si>
  <si>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</si>
  <si>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</si>
  <si>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</si>
  <si>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</si>
  <si>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</si>
  <si>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</si>
  <si>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</si>
  <si>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</si>
  <si>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</si>
  <si>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</si>
  <si>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</si>
  <si>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</si>
  <si>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</si>
  <si>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</si>
  <si>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</si>
  <si>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</si>
  <si>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</si>
  <si>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</si>
  <si>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</si>
  <si>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</si>
  <si>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</si>
  <si>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</si>
  <si>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</si>
  <si>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</si>
  <si>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</si>
  <si>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</si>
  <si>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</si>
  <si>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</si>
  <si>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</si>
  <si>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</si>
  <si>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</si>
  <si>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</si>
  <si>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</si>
  <si>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</si>
  <si>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</si>
  <si>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</si>
  <si>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</si>
  <si>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</si>
  <si>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</si>
  <si>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</si>
  <si>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</si>
  <si>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</si>
  <si>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</si>
  <si>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</si>
  <si>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</si>
  <si>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</si>
  <si>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</si>
  <si>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</si>
  <si>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</si>
  <si>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</si>
  <si>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</si>
  <si>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</si>
  <si>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</si>
  <si>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</si>
  <si>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</si>
  <si>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</si>
  <si>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</si>
  <si>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</si>
  <si>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</si>
  <si>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</si>
  <si>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</si>
  <si>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</si>
  <si>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</si>
  <si>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</si>
  <si>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</si>
  <si>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</si>
  <si>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</si>
  <si>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</si>
  <si>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</si>
  <si>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</si>
  <si>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</si>
  <si>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</si>
  <si>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</si>
  <si>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</si>
  <si>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</si>
  <si>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</si>
  <si>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</si>
  <si>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</si>
  <si>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</si>
  <si>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</si>
  <si>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</si>
  <si>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</si>
  <si>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</si>
  <si>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</si>
  <si>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</si>
  <si>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</si>
  <si>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</si>
  <si>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</si>
  <si>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</si>
  <si>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</si>
  <si>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</si>
  <si>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</si>
  <si>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</si>
  <si>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</si>
  <si>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</si>
  <si>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</si>
  <si>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</si>
  <si>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</si>
  <si>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</si>
  <si>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</si>
  <si>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</si>
  <si>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</si>
  <si>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</si>
  <si>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</si>
  <si>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</si>
  <si>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</si>
  <si>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</si>
  <si>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</si>
  <si>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</si>
  <si>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</si>
  <si>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</si>
  <si>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</si>
  <si>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</si>
  <si>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</si>
  <si>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</si>
  <si>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</si>
  <si>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</si>
  <si>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</si>
  <si>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</si>
  <si>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</si>
  <si>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</si>
  <si>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</si>
  <si>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</si>
  <si>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</si>
  <si>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</si>
  <si>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</si>
  <si>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</si>
  <si>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</si>
  <si>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</si>
  <si>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</si>
  <si>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</si>
  <si>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</si>
  <si>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</si>
  <si>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</si>
  <si>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</si>
  <si>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</si>
  <si>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</si>
  <si>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</si>
  <si>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</si>
  <si>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</si>
  <si>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</si>
  <si>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</si>
  <si>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</si>
  <si>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</si>
  <si>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</si>
  <si>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</si>
  <si>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</si>
  <si>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</si>
  <si>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</si>
  <si>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</si>
  <si>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</si>
  <si>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</si>
  <si>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</si>
  <si>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</si>
  <si>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</si>
  <si>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</si>
  <si>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</si>
  <si>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</si>
  <si>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</si>
  <si>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</si>
  <si>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</si>
  <si>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</si>
  <si>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</si>
  <si>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</si>
  <si>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</si>
  <si>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</si>
  <si>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</si>
  <si>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</si>
  <si>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</si>
  <si>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</si>
  <si>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</si>
  <si>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</si>
  <si>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</si>
  <si>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</si>
  <si>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</si>
  <si>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</si>
  <si>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</si>
  <si>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</si>
  <si>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</si>
  <si>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</si>
  <si>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</si>
  <si>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</si>
  <si>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</si>
  <si>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</si>
  <si>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</si>
  <si>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</si>
  <si>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</si>
  <si>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</si>
  <si>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</si>
  <si>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</si>
  <si>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</si>
  <si>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</si>
  <si>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</si>
  <si>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</si>
  <si>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</si>
  <si>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</si>
  <si>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</si>
  <si>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</si>
  <si>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</si>
  <si>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</si>
  <si>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</si>
  <si>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</si>
  <si>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</si>
  <si>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</si>
  <si>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</si>
  <si>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</si>
  <si>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</si>
  <si>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</si>
  <si>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</si>
  <si>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</si>
  <si>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</si>
  <si>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</si>
  <si>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</si>
  <si>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</si>
  <si>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</si>
  <si>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</si>
  <si>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</si>
  <si>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</si>
  <si>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</si>
  <si>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</si>
  <si>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</si>
  <si>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</si>
  <si>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</si>
  <si>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</si>
  <si>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</si>
  <si>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</si>
  <si>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</si>
  <si>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</si>
  <si>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</si>
  <si>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</si>
  <si>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</si>
  <si>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</si>
  <si>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</si>
  <si>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</si>
  <si>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</si>
  <si>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</si>
  <si>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</si>
  <si>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</si>
  <si>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</si>
  <si>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</si>
  <si>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</si>
  <si>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</si>
  <si>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</si>
  <si>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</si>
  <si>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</si>
  <si>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</si>
  <si>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</si>
  <si>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</si>
  <si>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</si>
  <si>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</si>
  <si>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</si>
  <si>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</si>
  <si>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</si>
  <si>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</si>
  <si>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</si>
  <si>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</si>
  <si>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</si>
  <si>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</si>
  <si>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</si>
  <si>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</si>
  <si>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</si>
  <si>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</si>
  <si>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</si>
  <si>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</si>
  <si>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</si>
  <si>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</si>
  <si>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</si>
  <si>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</si>
  <si>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</si>
  <si>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</si>
  <si>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</si>
  <si>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</si>
  <si>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</si>
  <si>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</si>
  <si>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</si>
  <si>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</si>
  <si>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</si>
  <si>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</si>
  <si>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</si>
  <si>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</si>
  <si>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</si>
  <si>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</si>
  <si>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</si>
  <si>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</si>
  <si>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</si>
  <si>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</si>
  <si>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</si>
  <si>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</si>
  <si>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</si>
  <si>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</si>
  <si>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</si>
  <si>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</si>
  <si>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</si>
  <si>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</si>
  <si>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</si>
  <si>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</si>
  <si>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</si>
  <si>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</si>
  <si>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</si>
  <si>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</si>
  <si>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</si>
  <si>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</si>
  <si>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</si>
  <si>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</si>
  <si>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</si>
  <si>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</si>
  <si>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</si>
  <si>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</si>
  <si>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</si>
  <si>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</si>
  <si>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</si>
  <si>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</si>
  <si>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</si>
  <si>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</si>
  <si>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</si>
  <si>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</si>
  <si>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</si>
  <si>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</si>
  <si>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</si>
  <si>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</si>
  <si>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</si>
  <si>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</si>
  <si>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</si>
  <si>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</si>
  <si>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</si>
  <si>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</si>
  <si>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</si>
  <si>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</si>
  <si>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</si>
  <si>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</si>
  <si>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</si>
  <si>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</si>
  <si>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</si>
  <si>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</si>
  <si>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</si>
  <si>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</si>
  <si>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</si>
  <si>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</si>
  <si>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</si>
  <si>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</si>
  <si>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</si>
  <si>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</si>
  <si>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</si>
  <si>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</si>
  <si>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</si>
  <si>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</si>
  <si>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</si>
  <si>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</si>
  <si>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</si>
  <si>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</si>
  <si>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</si>
  <si>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</si>
  <si>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</si>
  <si>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</si>
  <si>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</si>
  <si>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</si>
  <si>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</si>
  <si>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</si>
  <si>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</si>
  <si>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</si>
  <si>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</si>
  <si>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</si>
  <si>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</si>
  <si>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</si>
  <si>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</si>
  <si>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</si>
  <si>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</si>
  <si>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</si>
  <si>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</si>
  <si>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</si>
  <si>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</si>
  <si>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</si>
  <si>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</si>
  <si>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</si>
  <si>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</si>
  <si>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</si>
  <si>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</si>
  <si>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</si>
  <si>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</si>
  <si>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</si>
  <si>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</si>
  <si>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</si>
  <si>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</si>
  <si>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</si>
  <si>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</si>
  <si>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</si>
  <si>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</si>
  <si>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</si>
  <si>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</si>
  <si>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</si>
  <si>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</si>
  <si>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</si>
  <si>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</si>
  <si>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</si>
  <si>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</si>
  <si>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</si>
  <si>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</si>
  <si>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</si>
  <si>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</si>
  <si>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</si>
  <si>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</si>
  <si>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</si>
  <si>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</si>
  <si>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</si>
  <si>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</si>
  <si>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</si>
  <si>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</si>
  <si>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</si>
  <si>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</si>
  <si>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</si>
  <si>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</si>
  <si>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</si>
  <si>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</si>
  <si>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</si>
  <si>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</si>
  <si>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</si>
  <si>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</si>
  <si>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</si>
  <si>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</si>
  <si>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</si>
  <si>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</si>
  <si>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</si>
  <si>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</si>
  <si>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</si>
  <si>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</si>
  <si>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</si>
  <si>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</si>
  <si>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</si>
  <si>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</si>
  <si>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</si>
  <si>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</si>
  <si>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</si>
  <si>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</si>
  <si>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</si>
  <si>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</si>
  <si>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</si>
  <si>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</si>
  <si>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</si>
  <si>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</si>
  <si>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</si>
  <si>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</si>
  <si>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</si>
  <si>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</si>
  <si>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</si>
  <si>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</si>
  <si>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</si>
  <si>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</si>
  <si>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</si>
  <si>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</si>
  <si>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</si>
  <si>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</si>
  <si>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</si>
  <si>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</si>
  <si>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</si>
  <si>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</si>
  <si>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</si>
  <si>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</si>
  <si>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</si>
  <si>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</si>
  <si>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</si>
  <si>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</si>
  <si>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</si>
  <si>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</si>
  <si>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</si>
  <si>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</si>
  <si>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</si>
  <si>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</si>
  <si>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</si>
  <si>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</si>
  <si>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</si>
  <si>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</si>
  <si>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</si>
  <si>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</si>
  <si>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</si>
  <si>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</si>
  <si>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</si>
  <si>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</si>
  <si>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</si>
  <si>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</si>
  <si>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</si>
  <si>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</si>
  <si>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</si>
  <si>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</si>
  <si>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</si>
  <si>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</si>
  <si>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</si>
  <si>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</si>
  <si>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</si>
  <si>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</si>
  <si>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</si>
  <si>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</si>
  <si>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</si>
  <si>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</si>
  <si>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</si>
  <si>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</si>
  <si>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</si>
  <si>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</si>
  <si>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</si>
  <si>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</si>
  <si>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</si>
  <si>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</si>
  <si>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</si>
  <si>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</si>
  <si>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</si>
  <si>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</si>
  <si>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</si>
  <si>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</si>
  <si>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</si>
  <si>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</si>
  <si>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</si>
  <si>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</si>
  <si>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</si>
  <si>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</si>
  <si>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</si>
  <si>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</si>
  <si>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</si>
  <si>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</si>
  <si>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</si>
  <si>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</si>
  <si>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</si>
  <si>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</si>
  <si>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</si>
  <si>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</si>
  <si>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</si>
  <si>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</si>
  <si>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</si>
  <si>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</si>
  <si>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</si>
  <si>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</si>
  <si>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</si>
  <si>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</si>
  <si>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</si>
  <si>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</si>
  <si>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</si>
  <si>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</si>
  <si>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</si>
  <si>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</si>
  <si>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</si>
  <si>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</si>
  <si>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</si>
  <si>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</si>
  <si>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</si>
  <si>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</si>
  <si>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</si>
  <si>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</si>
  <si>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</si>
  <si>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</si>
  <si>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</si>
  <si>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</si>
  <si>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</si>
  <si>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</si>
  <si>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</si>
  <si>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</si>
  <si>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</si>
  <si>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</si>
  <si>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</si>
  <si>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</si>
  <si>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</si>
  <si>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</si>
  <si>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</si>
  <si>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</si>
  <si>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</si>
  <si>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</si>
  <si>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</si>
  <si>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</si>
  <si>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</si>
  <si>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</si>
  <si>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</si>
  <si>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</si>
  <si>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</si>
  <si>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</si>
  <si>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</si>
  <si>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</si>
  <si>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</si>
  <si>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</si>
  <si>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</si>
  <si>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</si>
  <si>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</si>
  <si>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</si>
  <si>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</si>
  <si>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</si>
  <si>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</si>
  <si>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</si>
  <si>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</si>
  <si>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</si>
  <si>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</si>
  <si>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</si>
  <si>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</si>
  <si>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</si>
  <si>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</si>
  <si>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</si>
  <si>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</si>
  <si>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</si>
  <si>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</si>
  <si>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</si>
  <si>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</si>
  <si>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</si>
  <si>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</si>
  <si>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</si>
  <si>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</si>
  <si>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</si>
  <si>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</si>
  <si>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</si>
  <si>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</si>
  <si>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</si>
  <si>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</si>
  <si>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</si>
  <si>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</si>
  <si>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</si>
  <si>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</si>
  <si>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</si>
  <si>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</si>
  <si>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</si>
  <si>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</si>
  <si>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</si>
  <si>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</si>
  <si>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</si>
  <si>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</si>
  <si>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</si>
  <si>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</si>
  <si>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</si>
  <si>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</si>
  <si>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</si>
  <si>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</si>
  <si>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</si>
  <si>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</si>
  <si>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</si>
  <si>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</si>
  <si>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</si>
  <si>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</si>
  <si>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</si>
  <si>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</si>
  <si>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</si>
  <si>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</si>
  <si>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</si>
  <si>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</si>
  <si>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</si>
  <si>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</si>
  <si>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</si>
  <si>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</si>
  <si>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</si>
  <si>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</si>
  <si>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</si>
  <si>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</si>
  <si>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</si>
  <si>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</si>
  <si>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</si>
  <si>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</si>
  <si>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</si>
  <si>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</si>
  <si>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</si>
  <si>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</si>
  <si>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</si>
  <si>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</si>
  <si>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</si>
  <si>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</si>
  <si>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</si>
  <si>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</si>
  <si>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</si>
  <si>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</si>
  <si>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</si>
  <si>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</si>
  <si>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</si>
  <si>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</si>
  <si>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</si>
  <si>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</si>
  <si>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</si>
  <si>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</si>
  <si>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</si>
  <si>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</si>
  <si>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</si>
  <si>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</si>
  <si>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</si>
  <si>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</si>
  <si>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</si>
  <si>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</si>
  <si>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</si>
  <si>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</si>
  <si>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</si>
  <si>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</si>
  <si>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</si>
  <si>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</si>
  <si>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</si>
  <si>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</si>
  <si>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</si>
  <si>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</si>
  <si>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</si>
  <si>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</si>
  <si>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</si>
  <si>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</si>
  <si>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</si>
  <si>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</si>
  <si>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</si>
  <si>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</si>
  <si>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</si>
  <si>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</si>
  <si>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</si>
  <si>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</si>
  <si>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</si>
  <si>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</si>
  <si>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</si>
  <si>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</si>
  <si>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</si>
  <si>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</si>
  <si>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</si>
  <si>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</si>
  <si>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</si>
  <si>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</si>
  <si>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</si>
  <si>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</si>
  <si>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</si>
  <si>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</si>
  <si>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</si>
  <si>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</si>
  <si>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</si>
  <si>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</si>
  <si>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</si>
  <si>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</si>
  <si>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</si>
  <si>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</si>
  <si>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</si>
  <si>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</si>
  <si>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</si>
  <si>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</si>
  <si>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</si>
  <si>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</si>
  <si>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</si>
  <si>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</si>
  <si>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</si>
  <si>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</si>
  <si>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</si>
  <si>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</si>
  <si>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</si>
  <si>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</si>
  <si>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</si>
  <si>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</si>
  <si>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</si>
  <si>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</si>
  <si>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</si>
  <si>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</si>
  <si>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</si>
  <si>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</si>
  <si>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</si>
  <si>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</si>
  <si>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</si>
  <si>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</si>
  <si>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</si>
  <si>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</si>
  <si>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</si>
  <si>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</si>
  <si>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</si>
  <si>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</si>
  <si>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</si>
  <si>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</si>
  <si>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</si>
  <si>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</si>
  <si>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</si>
  <si>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</si>
  <si>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</si>
  <si>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</si>
  <si>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</si>
  <si>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</si>
  <si>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</si>
  <si>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</si>
  <si>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</si>
  <si>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</si>
  <si>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</si>
  <si>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</si>
  <si>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</si>
  <si>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</si>
  <si>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</si>
  <si>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</si>
  <si>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</si>
  <si>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</si>
  <si>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</si>
  <si>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</si>
  <si>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</si>
  <si>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</si>
  <si>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</si>
  <si>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</si>
  <si>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</si>
  <si>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</si>
  <si>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</si>
  <si>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</si>
  <si>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</si>
  <si>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</si>
  <si>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</si>
  <si>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</si>
  <si>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</si>
  <si>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</si>
  <si>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</si>
  <si>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</si>
  <si>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</si>
  <si>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</si>
  <si>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</si>
  <si>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</si>
  <si>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</si>
  <si>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</si>
  <si>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</si>
  <si>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</si>
  <si>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</si>
  <si>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</si>
  <si>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</si>
  <si>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</si>
  <si>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</si>
  <si>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</si>
  <si>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</si>
  <si>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</si>
  <si>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</si>
  <si>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</si>
  <si>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</si>
  <si>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</si>
  <si>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</si>
  <si>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</si>
  <si>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</si>
  <si>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</si>
  <si>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</si>
  <si>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</si>
  <si>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</si>
  <si>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</si>
  <si>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</si>
  <si>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</si>
  <si>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</si>
  <si>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</si>
  <si>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</si>
  <si>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</si>
  <si>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</si>
  <si>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</si>
  <si>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</si>
  <si>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</si>
  <si>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</si>
  <si>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</si>
  <si>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</si>
  <si>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</si>
  <si>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</si>
  <si>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</si>
  <si>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</si>
  <si>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</si>
  <si>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</si>
  <si>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</si>
  <si>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</si>
  <si>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</si>
  <si>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</si>
  <si>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</si>
  <si>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</si>
  <si>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</si>
  <si>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</si>
  <si>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</si>
  <si>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</si>
  <si>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</si>
  <si>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</si>
  <si>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</si>
  <si>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</si>
  <si>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</si>
  <si>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</si>
  <si>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</si>
  <si>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</si>
  <si>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</si>
  <si>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</si>
  <si>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</si>
  <si>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</si>
  <si>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</si>
  <si>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</si>
  <si>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</si>
  <si>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</si>
  <si>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</si>
  <si>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</si>
  <si>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</si>
  <si>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</si>
  <si>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</si>
  <si>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</si>
  <si>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</si>
  <si>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</si>
  <si>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</si>
  <si>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</si>
  <si>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</si>
  <si>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</si>
  <si>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</si>
  <si>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</si>
  <si>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</si>
  <si>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</si>
  <si>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</si>
  <si>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</si>
  <si>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</si>
  <si>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</si>
  <si>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</si>
  <si>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</si>
  <si>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</si>
  <si>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</si>
  <si>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</si>
  <si>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</si>
  <si>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</si>
  <si>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</si>
  <si>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</si>
  <si>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</si>
  <si>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</si>
  <si>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</si>
  <si>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</si>
  <si>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</si>
  <si>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</si>
  <si>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</si>
  <si>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</si>
  <si>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</si>
  <si>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</si>
  <si>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</si>
  <si>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</si>
  <si>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</si>
  <si>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</si>
  <si>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</si>
  <si>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</si>
  <si>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</si>
  <si>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</si>
  <si>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</si>
  <si>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</si>
  <si>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</si>
  <si>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</si>
  <si>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</si>
  <si>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</si>
  <si>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</si>
  <si>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</si>
  <si>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</si>
  <si>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</si>
  <si>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</si>
  <si>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</si>
  <si>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</si>
  <si>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</si>
  <si>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</si>
  <si>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</si>
  <si>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</si>
  <si>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</si>
  <si>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</si>
  <si>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</si>
  <si>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</si>
  <si>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</si>
  <si>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</si>
  <si>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</si>
  <si>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</si>
  <si>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</si>
  <si>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</si>
  <si>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</si>
  <si>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</si>
  <si>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</si>
  <si>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</si>
  <si>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</si>
  <si>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</si>
  <si>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</si>
  <si>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</si>
  <si>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</si>
  <si>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</si>
  <si>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</si>
  <si>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</si>
  <si>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</si>
  <si>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</si>
  <si>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</si>
  <si>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</si>
  <si>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</si>
  <si>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</si>
  <si>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</si>
  <si>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</si>
  <si>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</si>
  <si>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</si>
  <si>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</si>
  <si>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</si>
  <si>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</si>
  <si>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</si>
  <si>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</si>
  <si>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</si>
  <si>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</si>
  <si>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</si>
  <si>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</si>
  <si>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</si>
  <si>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</si>
  <si>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</si>
  <si>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</si>
  <si>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</si>
  <si>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</si>
  <si>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</si>
  <si>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</si>
  <si>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</si>
  <si>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</si>
  <si>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</si>
  <si>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</si>
  <si>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</si>
  <si>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</si>
  <si>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</si>
  <si>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</si>
  <si>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</si>
  <si>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</si>
  <si>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</si>
  <si>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</si>
  <si>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</si>
  <si>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</si>
  <si>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</si>
  <si>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</si>
  <si>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</si>
  <si>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</si>
  <si>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</si>
  <si>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</si>
  <si>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</si>
  <si>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</si>
  <si>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</si>
  <si>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</si>
  <si>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</si>
  <si>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</si>
  <si>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</si>
  <si>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</si>
  <si>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</si>
  <si>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</si>
  <si>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</si>
  <si>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</si>
  <si>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</si>
  <si>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</si>
  <si>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</si>
  <si>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</si>
  <si>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</si>
  <si>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</si>
  <si>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</si>
  <si>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</si>
  <si>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</si>
  <si>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</si>
  <si>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</si>
  <si>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</si>
  <si>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</si>
  <si>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</si>
  <si>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</si>
  <si>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</si>
  <si>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</si>
  <si>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</si>
  <si>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</si>
  <si>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</si>
  <si>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</si>
  <si>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</si>
  <si>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</si>
  <si>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</si>
  <si>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</si>
  <si>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</si>
  <si>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</si>
  <si>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</si>
  <si>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</si>
  <si>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</si>
  <si>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</si>
  <si>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</si>
  <si>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</si>
  <si>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</si>
  <si>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</si>
  <si>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</si>
  <si>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</si>
  <si>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</si>
  <si>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</si>
  <si>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</si>
  <si>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</si>
  <si>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</si>
  <si>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</si>
  <si>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</si>
  <si>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</si>
  <si>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</si>
  <si>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</si>
  <si>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</si>
  <si>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</si>
  <si>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</si>
  <si>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</si>
  <si>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</si>
  <si>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</si>
  <si>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</si>
  <si>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</si>
  <si>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</si>
  <si>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</si>
  <si>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</si>
  <si>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</si>
  <si>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</si>
  <si>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</si>
  <si>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</si>
  <si>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</si>
  <si>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</si>
  <si>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</si>
  <si>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</si>
  <si>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</si>
  <si>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</si>
  <si>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</si>
  <si>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</si>
  <si>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</si>
  <si>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</si>
  <si>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</si>
  <si>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</si>
  <si>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</si>
  <si>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</si>
  <si>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</si>
  <si>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</si>
  <si>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</si>
  <si>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</si>
  <si>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</si>
  <si>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</si>
  <si>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</si>
  <si>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</si>
  <si>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</si>
  <si>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</si>
  <si>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</si>
  <si>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</si>
  <si>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</si>
  <si>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</si>
  <si>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</si>
  <si>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</si>
  <si>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</si>
  <si>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</si>
  <si>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</si>
  <si>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</si>
  <si>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</si>
  <si>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</si>
  <si>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</si>
  <si>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</si>
  <si>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</si>
  <si>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</si>
  <si>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</si>
  <si>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</si>
  <si>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</si>
  <si>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</si>
  <si>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</si>
  <si>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</si>
  <si>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</si>
  <si>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</si>
  <si>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</si>
  <si>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</si>
  <si>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</si>
  <si>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</si>
  <si>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</si>
  <si>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</si>
  <si>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</si>
  <si>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</si>
  <si>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</si>
  <si>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</si>
  <si>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</si>
  <si>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</si>
  <si>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</si>
  <si>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</si>
  <si>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</si>
  <si>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</si>
  <si>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</si>
  <si>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</si>
  <si>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</si>
  <si>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</si>
  <si>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</si>
  <si>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</si>
  <si>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</si>
  <si>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</si>
  <si>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</si>
  <si>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</si>
  <si>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</si>
  <si>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</si>
  <si>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</si>
  <si>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</si>
  <si>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</si>
  <si>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</si>
  <si>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</si>
  <si>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</si>
  <si>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</si>
  <si>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</si>
  <si>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</si>
  <si>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</si>
  <si>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</si>
  <si>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</si>
  <si>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</si>
  <si>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</si>
  <si>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</si>
  <si>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</si>
  <si>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</si>
  <si>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</si>
  <si>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</si>
  <si>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</si>
  <si>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</si>
  <si>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</si>
  <si>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</si>
  <si>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</si>
  <si>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</si>
  <si>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</si>
  <si>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</si>
  <si>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</si>
  <si>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</si>
  <si>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</si>
  <si>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</si>
  <si>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</si>
  <si>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</si>
  <si>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</si>
  <si>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</si>
  <si>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</si>
  <si>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</si>
  <si>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</si>
  <si>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</si>
  <si>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</si>
  <si>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</si>
  <si>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</si>
  <si>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</si>
  <si>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</si>
  <si>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</si>
  <si>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</si>
  <si>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</si>
  <si>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</si>
  <si>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</si>
  <si>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</si>
  <si>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</si>
  <si>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</si>
  <si>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</si>
  <si>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</si>
  <si>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</si>
  <si>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</si>
  <si>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</si>
  <si>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</si>
  <si>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</si>
  <si>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</si>
  <si>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</si>
  <si>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</si>
  <si>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</si>
  <si>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</si>
  <si>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</si>
  <si>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</si>
  <si>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</si>
  <si>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</si>
  <si>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</si>
  <si>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</si>
  <si>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</si>
  <si>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</si>
  <si>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</si>
  <si>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</si>
  <si>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</si>
  <si>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</si>
  <si>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</si>
  <si>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</si>
  <si>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</si>
  <si>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</si>
  <si>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</si>
  <si>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</si>
  <si>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</si>
  <si>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</si>
  <si>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</si>
  <si>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</si>
  <si>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</si>
  <si>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</si>
  <si>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</si>
  <si>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</si>
  <si>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</si>
  <si>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</si>
  <si>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</si>
  <si>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</si>
  <si>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</si>
  <si>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</si>
  <si>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</si>
  <si>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</si>
  <si>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</si>
  <si>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</si>
  <si>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</si>
  <si>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</si>
  <si>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</si>
  <si>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</si>
  <si>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</si>
  <si>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</si>
  <si>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</si>
  <si>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</si>
  <si>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</si>
  <si>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</si>
  <si>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</si>
  <si>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</si>
  <si>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</si>
  <si>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</si>
  <si>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</si>
  <si>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</si>
  <si>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</si>
  <si>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</si>
  <si>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</si>
  <si>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</si>
  <si>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</si>
  <si>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</si>
  <si>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</si>
  <si>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</si>
  <si>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</si>
  <si>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</si>
  <si>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</si>
  <si>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</si>
  <si>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</si>
  <si>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</si>
  <si>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</si>
  <si>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</si>
  <si>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</si>
  <si>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</si>
  <si>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</si>
  <si>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</si>
  <si>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</si>
  <si>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</si>
  <si>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</si>
  <si>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</si>
  <si>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</si>
  <si>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</si>
  <si>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</si>
  <si>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</si>
  <si>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</si>
  <si>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</si>
  <si>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</si>
  <si>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</si>
  <si>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</si>
  <si>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</si>
  <si>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</si>
  <si>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</si>
  <si>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</si>
  <si>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</si>
  <si>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</si>
  <si>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</si>
  <si>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</si>
  <si>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</si>
  <si>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</si>
  <si>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</si>
  <si>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</si>
  <si>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</si>
  <si>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</si>
  <si>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</si>
  <si>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</si>
  <si>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</si>
  <si>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</si>
  <si>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</si>
  <si>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</si>
  <si>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</si>
  <si>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</si>
  <si>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</si>
  <si>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</si>
  <si>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</si>
  <si>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</si>
  <si>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</si>
  <si>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</si>
  <si>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</si>
  <si>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</si>
  <si>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</si>
  <si>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</si>
  <si>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</si>
  <si>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</si>
  <si>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</si>
  <si>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</si>
  <si>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</si>
  <si>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</si>
  <si>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</si>
  <si>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</si>
  <si>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</si>
  <si>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</si>
  <si>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</si>
  <si>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</si>
  <si>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</si>
  <si>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</si>
  <si>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</si>
  <si>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</si>
  <si>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</si>
  <si>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</si>
  <si>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</si>
  <si>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</si>
  <si>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</si>
  <si>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</si>
  <si>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</si>
  <si>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</si>
  <si>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</si>
  <si>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</si>
  <si>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</si>
  <si>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</si>
  <si>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</si>
  <si>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</si>
  <si>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</si>
  <si>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</si>
  <si>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</si>
  <si>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</si>
  <si>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</si>
  <si>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</si>
  <si>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</si>
  <si>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</si>
  <si>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</si>
  <si>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</si>
  <si>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</si>
  <si>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</si>
  <si>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</si>
  <si>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</si>
  <si>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</si>
  <si>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</si>
  <si>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</si>
  <si>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</si>
  <si>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</si>
  <si>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</si>
  <si>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</si>
  <si>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</si>
  <si>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</si>
  <si>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</si>
  <si>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</si>
  <si>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</si>
  <si>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</si>
  <si>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</si>
  <si>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</si>
  <si>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</si>
  <si>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</si>
  <si>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</si>
  <si>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</si>
  <si>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</si>
  <si>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</si>
  <si>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</si>
  <si>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</si>
  <si>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</si>
  <si>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</si>
  <si>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</si>
  <si>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</si>
  <si>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</si>
  <si>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</si>
  <si>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</si>
  <si>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</si>
  <si>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</si>
  <si>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</si>
  <si>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</si>
  <si>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</si>
  <si>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</si>
  <si>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</si>
  <si>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</si>
  <si>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</si>
  <si>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</si>
  <si>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</si>
  <si>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</si>
  <si>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</si>
  <si>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</si>
  <si>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</si>
  <si>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</si>
  <si>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</si>
  <si>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</si>
  <si>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</si>
  <si>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</si>
  <si>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</si>
  <si>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</si>
  <si>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</si>
  <si>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</si>
  <si>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</si>
  <si>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</si>
  <si>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</si>
  <si>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</si>
  <si>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</si>
  <si>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</si>
  <si>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</si>
  <si>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</si>
  <si>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</si>
  <si>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</si>
  <si>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</si>
  <si>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</si>
  <si>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</si>
  <si>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</si>
  <si>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</si>
  <si>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</si>
  <si>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</si>
  <si>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</si>
  <si>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</si>
  <si>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</si>
  <si>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</si>
  <si>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</si>
  <si>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</si>
  <si>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</si>
  <si>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</si>
  <si>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</si>
  <si>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</si>
  <si>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</si>
  <si>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</si>
  <si>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</si>
  <si>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</si>
  <si>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</si>
  <si>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</si>
  <si>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</si>
  <si>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</si>
  <si>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</si>
  <si>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</si>
  <si>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</si>
  <si>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</si>
  <si>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</si>
  <si>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</si>
  <si>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</si>
  <si>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</si>
  <si>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</si>
  <si>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</si>
  <si>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</si>
  <si>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</si>
  <si>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</si>
  <si>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</si>
  <si>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</si>
  <si>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</si>
  <si>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</si>
  <si>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</si>
  <si>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</si>
  <si>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</si>
  <si>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</si>
  <si>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</si>
  <si>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</si>
  <si>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</si>
  <si>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</si>
  <si>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</si>
  <si>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</si>
  <si>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</si>
  <si>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</si>
  <si>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</si>
  <si>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</si>
  <si>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</si>
  <si>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</si>
  <si>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</si>
  <si>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</si>
  <si>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</si>
  <si>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</si>
  <si>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</si>
  <si>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</si>
  <si>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</si>
  <si>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</si>
  <si>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</si>
  <si>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</si>
  <si>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</si>
  <si>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</si>
  <si>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</si>
  <si>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</si>
  <si>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</si>
  <si>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</si>
  <si>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</si>
  <si>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</si>
  <si>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</si>
  <si>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</si>
  <si>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</si>
  <si>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</si>
  <si>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</si>
  <si>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</si>
  <si>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</si>
  <si>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</si>
  <si>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</si>
  <si>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</si>
  <si>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</si>
  <si>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</si>
  <si>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</si>
  <si>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</si>
  <si>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</si>
  <si>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</si>
  <si>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</si>
  <si>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</si>
  <si>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</si>
  <si>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</si>
  <si>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</si>
  <si>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</si>
  <si>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</si>
  <si>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</si>
  <si>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</si>
  <si>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</si>
  <si>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</si>
  <si>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</si>
  <si>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</si>
  <si>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</si>
  <si>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</si>
  <si>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</si>
  <si>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</si>
  <si>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</si>
  <si>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</si>
  <si>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</si>
  <si>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</si>
  <si>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</si>
  <si>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</si>
  <si>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</si>
  <si>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</si>
  <si>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</si>
  <si>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</si>
  <si>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</si>
  <si>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</si>
  <si>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</si>
  <si>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</si>
  <si>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</si>
  <si>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</si>
  <si>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</si>
  <si>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</si>
  <si>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</si>
  <si>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</si>
  <si>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</si>
  <si>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</si>
  <si>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</si>
  <si>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</si>
  <si>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</si>
  <si>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</si>
  <si>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</si>
  <si>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</si>
  <si>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</si>
  <si>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</si>
  <si>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</si>
  <si>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</si>
  <si>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</si>
  <si>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</si>
  <si>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</si>
  <si>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</si>
  <si>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</si>
  <si>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</si>
  <si>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</si>
  <si>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</si>
  <si>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</si>
  <si>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</si>
  <si>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</si>
  <si>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</si>
  <si>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</si>
  <si>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</si>
  <si>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</si>
  <si>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</si>
  <si>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</si>
  <si>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</si>
  <si>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</si>
  <si>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</si>
  <si>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</si>
  <si>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</si>
  <si>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</si>
  <si>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</si>
  <si>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</si>
  <si>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</si>
  <si>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</si>
  <si>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</si>
  <si>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</si>
  <si>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</si>
  <si>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</si>
  <si>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</si>
  <si>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</si>
  <si>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</si>
  <si>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</si>
  <si>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</si>
  <si>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</si>
  <si>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</si>
  <si>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</si>
  <si>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</si>
  <si>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</si>
  <si>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</si>
  <si>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</si>
  <si>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</si>
  <si>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</si>
  <si>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</si>
  <si>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</si>
  <si>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</si>
  <si>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</si>
  <si>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</si>
  <si>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</si>
  <si>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</si>
  <si>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</si>
  <si>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</si>
  <si>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</si>
  <si>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</si>
  <si>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</si>
  <si>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</si>
  <si>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</si>
  <si>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</si>
  <si>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</si>
  <si>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</si>
  <si>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</si>
  <si>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</si>
  <si>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</si>
  <si>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</si>
  <si>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</si>
  <si>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</si>
  <si>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</si>
  <si>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</si>
  <si>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</si>
  <si>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</si>
  <si>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</si>
  <si>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</si>
  <si>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</si>
  <si>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</si>
  <si>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</si>
  <si>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</si>
  <si>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</si>
  <si>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</si>
  <si>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</si>
  <si>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</si>
  <si>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</si>
  <si>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</si>
  <si>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</si>
  <si>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</si>
  <si>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</si>
  <si>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</si>
  <si>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</si>
  <si>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</si>
  <si>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</si>
  <si>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</si>
  <si>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</si>
  <si>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</si>
  <si>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</si>
  <si>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</si>
  <si>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</si>
  <si>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</si>
  <si>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</si>
  <si>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</si>
  <si>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</si>
  <si>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</si>
  <si>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</si>
  <si>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</si>
  <si>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</si>
  <si>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</si>
  <si>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</si>
  <si>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</si>
  <si>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</si>
  <si>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</si>
  <si>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</si>
  <si>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</si>
  <si>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</si>
  <si>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</si>
  <si>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</si>
  <si>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</si>
  <si>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</si>
  <si>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</si>
  <si>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</si>
  <si>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</si>
  <si>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</si>
  <si>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</si>
  <si>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</si>
  <si>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</si>
  <si>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</si>
  <si>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</si>
  <si>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</si>
  <si>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</si>
  <si>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</si>
  <si>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</si>
  <si>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</si>
  <si>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</si>
  <si>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</si>
  <si>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</si>
  <si>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</si>
  <si>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</si>
  <si>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</si>
  <si>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</si>
  <si>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</si>
  <si>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</si>
  <si>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</si>
  <si>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</si>
  <si>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</si>
  <si>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</si>
  <si>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</si>
  <si>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</si>
  <si>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</si>
  <si>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</si>
  <si>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</si>
  <si>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</si>
  <si>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</si>
  <si>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</si>
  <si>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</si>
  <si>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</si>
  <si>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</si>
  <si>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</si>
  <si>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</si>
  <si>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</si>
  <si>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</si>
  <si>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</si>
  <si>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</si>
  <si>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</si>
  <si>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</si>
  <si>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</si>
  <si>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</si>
  <si>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</si>
  <si>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</si>
  <si>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</si>
  <si>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</si>
  <si>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</si>
  <si>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</si>
  <si>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</si>
  <si>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</si>
  <si>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</si>
  <si>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</si>
  <si>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</si>
  <si>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</si>
  <si>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</si>
  <si>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</si>
  <si>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</si>
  <si>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</si>
  <si>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</si>
  <si>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</si>
  <si>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</si>
  <si>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</si>
  <si>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</si>
  <si>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</si>
  <si>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</si>
  <si>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</si>
  <si>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</si>
  <si>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</si>
  <si>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</si>
  <si>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</si>
  <si>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</si>
  <si>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</si>
  <si>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</si>
  <si>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</si>
  <si>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</si>
  <si>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</si>
  <si>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</si>
  <si>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</si>
  <si>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</si>
  <si>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</si>
  <si>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</si>
  <si>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</si>
  <si>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</si>
  <si>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</si>
  <si>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</si>
  <si>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</si>
  <si>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</si>
  <si>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</si>
  <si>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</si>
  <si>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</si>
  <si>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</si>
  <si>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</si>
  <si>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</si>
  <si>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</si>
  <si>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</si>
  <si>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</si>
  <si>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</si>
  <si>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</si>
  <si>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</si>
  <si>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</si>
  <si>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</si>
  <si>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</si>
  <si>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</si>
  <si>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</si>
  <si>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</si>
  <si>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</si>
  <si>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</si>
  <si>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</si>
  <si>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</si>
  <si>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</si>
  <si>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</si>
  <si>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</si>
  <si>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</si>
  <si>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</si>
  <si>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</si>
  <si>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</si>
  <si>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</si>
  <si>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</si>
  <si>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</si>
  <si>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</si>
  <si>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</si>
  <si>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</si>
  <si>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</si>
  <si>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</si>
  <si>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</si>
  <si>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</si>
  <si>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</si>
  <si>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</si>
  <si>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</si>
  <si>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</si>
  <si>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</si>
  <si>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</si>
  <si>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</si>
  <si>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</si>
  <si>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</si>
  <si>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</si>
  <si>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</si>
  <si>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</si>
  <si>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</si>
  <si>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</si>
  <si>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</si>
  <si>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</si>
  <si>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</si>
  <si>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</si>
  <si>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</si>
  <si>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</si>
  <si>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</si>
  <si>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</si>
  <si>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</si>
  <si>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</si>
  <si>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</si>
  <si>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</si>
  <si>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</si>
  <si>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</si>
  <si>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</si>
  <si>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</si>
  <si>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</si>
  <si>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</si>
  <si>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</si>
  <si>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</si>
  <si>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</si>
  <si>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</si>
  <si>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</si>
  <si>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</si>
  <si>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</si>
  <si>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</si>
  <si>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</si>
  <si>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</si>
  <si>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</si>
  <si>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</si>
  <si>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</si>
  <si>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Launch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</si>
</sst>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vertical="center"/>
    </xf>
    <xf numFmtId="9" fontId="0" fillId="0" borderId="0" xfId="0" applyNumberFormat="1"/>
    <xf numFmtId="0" fontId="0" fillId="0" borderId="1" xfId="0" pivotButton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1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Project State based on Categories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2317234928470647"/>
          <c:y val="5.1605489612305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80762575018805"/>
          <c:y val="0.20043293030435461"/>
          <c:w val="0.72847150994903176"/>
          <c:h val="0.51394960732148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8-42BA-BA85-34F1658CCDA0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8-42BA-BA85-34F1658CCDA0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8-42BA-BA85-34F1658CCDA0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18-42BA-BA85-34F1658CC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1737183"/>
        <c:axId val="1678467487"/>
      </c:barChart>
      <c:catAx>
        <c:axId val="1671737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Category</a:t>
                </a:r>
                <a:endParaRPr lang="en-US">
                  <a:effectLst/>
                </a:endParaRPr>
              </a:p>
            </c:rich>
          </c:tx>
          <c:layout>
            <c:manualLayout>
              <c:xMode val="edge"/>
              <c:yMode val="edge"/>
              <c:x val="0.42628840357881115"/>
              <c:y val="0.89566124098168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67487"/>
        <c:crosses val="autoZero"/>
        <c:auto val="1"/>
        <c:lblAlgn val="ctr"/>
        <c:lblOffset val="100"/>
        <c:noMultiLvlLbl val="0"/>
      </c:catAx>
      <c:valAx>
        <c:axId val="167846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Project Count</a:t>
                </a:r>
                <a:endParaRPr lang="en-US">
                  <a:effectLst/>
                </a:endParaRPr>
              </a:p>
            </c:rich>
          </c:tx>
          <c:layout>
            <c:manualLayout>
              <c:xMode val="edge"/>
              <c:yMode val="edge"/>
              <c:x val="1.1765920292027627E-2"/>
              <c:y val="0.331847723026831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73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84329288498241"/>
          <c:y val="0.28937173992491444"/>
          <c:w val="0.11813666703485712"/>
          <c:h val="0.345808830858168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[StarterBook_Solved.xlsx]Pivot-SubCategory!PivotTable2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Project</a:t>
            </a:r>
            <a:r>
              <a:rPr lang="en-US" sz="1600" b="1" baseline="0"/>
              <a:t> </a:t>
            </a:r>
            <a:r>
              <a:rPr lang="en-US" sz="1600" b="1"/>
              <a:t>State based on Sub-Categories</a:t>
            </a:r>
          </a:p>
        </c:rich>
      </c:tx>
      <c:layout>
        <c:manualLayout>
          <c:xMode val="edge"/>
          <c:yMode val="edge"/>
          <c:x val="0.31821191514283853"/>
          <c:y val="5.77986262355503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450364389730467E-2"/>
          <c:y val="0.16573730903530487"/>
          <c:w val="0.75067514804451096"/>
          <c:h val="0.506789709796913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'Pivot-SubCategory'!$B$6:$B$47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B-4628-8898-98AE14A06528}"/>
            </c:ext>
          </c:extLst>
        </c:ser>
        <c:ser>
          <c:idx val="1"/>
          <c:order val="1"/>
          <c:tx>
            <c:strRef>
              <c:f>'Pivot-SubCategory'!$C$4:$C$5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'Pivot-SubCategory'!$C$6:$C$47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BB-4628-8898-98AE14A06528}"/>
            </c:ext>
          </c:extLst>
        </c:ser>
        <c:ser>
          <c:idx val="2"/>
          <c:order val="2"/>
          <c:tx>
            <c:strRef>
              <c:f>'Pivot-SubCategory'!$D$4:$D$5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'Pivot-SubCategory'!$D$6:$D$47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BB-4628-8898-98AE14A06528}"/>
            </c:ext>
          </c:extLst>
        </c:ser>
        <c:ser>
          <c:idx val="3"/>
          <c:order val="3"/>
          <c:tx>
            <c:strRef>
              <c:f>'Pivot-SubCategory'!$E$4:$E$5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'Pivot-SubCategory'!$E$6:$E$47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BB-4628-8898-98AE14A06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26239"/>
        <c:axId val="1600925823"/>
      </c:barChart>
      <c:catAx>
        <c:axId val="1856026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Sub-Category</a:t>
                </a:r>
              </a:p>
            </c:rich>
          </c:tx>
          <c:layout>
            <c:manualLayout>
              <c:xMode val="edge"/>
              <c:yMode val="edge"/>
              <c:x val="0.43077860825772413"/>
              <c:y val="0.929309846482333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925823"/>
        <c:crosses val="autoZero"/>
        <c:auto val="1"/>
        <c:lblAlgn val="ctr"/>
        <c:lblOffset val="100"/>
        <c:noMultiLvlLbl val="0"/>
      </c:catAx>
      <c:valAx>
        <c:axId val="160092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Project</a:t>
                </a:r>
                <a:r>
                  <a:rPr lang="en-US" sz="1400" b="1" baseline="0"/>
                  <a:t> Count</a:t>
                </a:r>
                <a:endParaRPr lang="en-US" sz="1400" b="1"/>
              </a:p>
            </c:rich>
          </c:tx>
          <c:layout>
            <c:manualLayout>
              <c:xMode val="edge"/>
              <c:yMode val="edge"/>
              <c:x val="1.893939393939394E-2"/>
              <c:y val="0.355061568101859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02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4279679399578"/>
          <c:y val="0.32530411757041006"/>
          <c:w val="9.9746525973593403E-2"/>
          <c:h val="0.2858013640834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[StarterBook_Solved.xlsx]Pivot-DateCreated!PivotTable3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State based on Launch Month</a:t>
            </a:r>
          </a:p>
        </c:rich>
      </c:tx>
      <c:layout>
        <c:manualLayout>
          <c:xMode val="edge"/>
          <c:yMode val="edge"/>
          <c:x val="0.3693666291713536"/>
          <c:y val="2.85587424695036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51623547056618"/>
          <c:y val="0.21443201731915643"/>
          <c:w val="0.72470941132358457"/>
          <c:h val="0.6178214960367191"/>
        </c:manualLayout>
      </c:layout>
      <c:lineChart>
        <c:grouping val="standard"/>
        <c:varyColors val="0"/>
        <c:ser>
          <c:idx val="0"/>
          <c:order val="0"/>
          <c:tx>
            <c:strRef>
              <c:f>'Pivot-DateCreated'!$B$4:$B$5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B-4838-9F1B-C77EC1AD1CA2}"/>
            </c:ext>
          </c:extLst>
        </c:ser>
        <c:ser>
          <c:idx val="1"/>
          <c:order val="1"/>
          <c:tx>
            <c:strRef>
              <c:f>'Pivot-DateCreated'!$C$4:$C$5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0B-4838-9F1B-C77EC1AD1CA2}"/>
            </c:ext>
          </c:extLst>
        </c:ser>
        <c:ser>
          <c:idx val="2"/>
          <c:order val="2"/>
          <c:tx>
            <c:strRef>
              <c:f>'Pivot-DateCreated'!$D$4:$D$5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0B-4838-9F1B-C77EC1AD1CA2}"/>
            </c:ext>
          </c:extLst>
        </c:ser>
        <c:ser>
          <c:idx val="3"/>
          <c:order val="3"/>
          <c:tx>
            <c:strRef>
              <c:f>'Pivot-DateCreated'!$E$4:$E$5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'Pivot-DateCreated'!$A$6:$A$18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'Pivot-DateCreated'!$E$6:$E$18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0B-4838-9F1B-C77EC1AD1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244911"/>
        <c:axId val="722493359"/>
      </c:lineChart>
      <c:catAx>
        <c:axId val="63624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Launch</a:t>
                </a:r>
                <a:r>
                  <a:rPr lang="en-US" sz="1400" b="1" baseline="0"/>
                  <a:t> Month</a:t>
                </a:r>
                <a:endParaRPr lang="en-US" sz="1400" b="1"/>
              </a:p>
            </c:rich>
          </c:tx>
          <c:layout>
            <c:manualLayout>
              <c:xMode val="edge"/>
              <c:yMode val="edge"/>
              <c:x val="0.45602637671470314"/>
              <c:y val="0.90916927426113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93359"/>
        <c:crosses val="autoZero"/>
        <c:auto val="1"/>
        <c:lblAlgn val="ctr"/>
        <c:lblOffset val="100"/>
        <c:noMultiLvlLbl val="0"/>
      </c:catAx>
      <c:valAx>
        <c:axId val="72249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State Count</a:t>
                </a:r>
              </a:p>
            </c:rich>
          </c:tx>
          <c:layout>
            <c:manualLayout>
              <c:xMode val="edge"/>
              <c:yMode val="edge"/>
              <c:x val="1.7227296587926513E-2"/>
              <c:y val="0.41928857991850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4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State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144064023247099E-2"/>
          <c:y val="0.13643840974097268"/>
          <c:w val="0.71166974169741692"/>
          <c:h val="0.53620468671218613"/>
        </c:manualLayout>
      </c:layout>
      <c:lineChart>
        <c:grouping val="standard"/>
        <c:varyColors val="0"/>
        <c:ser>
          <c:idx val="0"/>
          <c:order val="0"/>
          <c:tx>
            <c:strRef>
              <c:f>Goal_Count!$F$1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Goal_Count!$A$2:$A$13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Goal_Count!$F$2:$F$13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8-4E08-8D3B-27A6F1EB1CD3}"/>
            </c:ext>
          </c:extLst>
        </c:ser>
        <c:ser>
          <c:idx val="1"/>
          <c:order val="1"/>
          <c:tx>
            <c:strRef>
              <c:f>Goal_Count!$G$1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Goal_Count!$A$2:$A$13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Goal_Count!$G$2:$G$13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8-4E08-8D3B-27A6F1EB1CD3}"/>
            </c:ext>
          </c:extLst>
        </c:ser>
        <c:ser>
          <c:idx val="2"/>
          <c:order val="2"/>
          <c:tx>
            <c:strRef>
              <c:f>Goal_Count!$H$1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Goal_Count!$A$2:$A$13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Goal_Count!$H$2:$H$13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8-4E08-8D3B-27A6F1EB1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marker val="1"/>
        <c:smooth val="0"/>
        <c:axId val="826142447"/>
        <c:axId val="722465487"/>
      </c:lineChart>
      <c:catAx>
        <c:axId val="826142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Goal ($)</a:t>
                </a:r>
              </a:p>
            </c:rich>
          </c:tx>
          <c:layout>
            <c:manualLayout>
              <c:xMode val="edge"/>
              <c:yMode val="edge"/>
              <c:x val="0.45242782496486555"/>
              <c:y val="0.899106953763909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65487"/>
        <c:crosses val="autoZero"/>
        <c:auto val="1"/>
        <c:lblAlgn val="ctr"/>
        <c:lblOffset val="100"/>
        <c:noMultiLvlLbl val="0"/>
      </c:catAx>
      <c:valAx>
        <c:axId val="72246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% State</a:t>
                </a:r>
              </a:p>
            </c:rich>
          </c:tx>
          <c:layout>
            <c:manualLayout>
              <c:xMode val="edge"/>
              <c:yMode val="edge"/>
              <c:x val="1.734728961462843E-2"/>
              <c:y val="0.348092425946756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4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204212754655657"/>
          <c:y val="0.4238324450915808"/>
          <c:w val="0.1719162526270932"/>
          <c:h val="0.16173356619896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1</xdr:row>
      <xdr:rowOff>156210</xdr:rowOff>
    </xdr:from>
    <xdr:to>
      <xdr:col>20</xdr:col>
      <xdr:colOff>434340</xdr:colOff>
      <xdr:row>23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B4AD32-2FCB-4EFF-9300-A7A5D1FFE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22860</xdr:rowOff>
    </xdr:from>
    <xdr:to>
      <xdr:col>21</xdr:col>
      <xdr:colOff>449580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C2940-CF80-42C5-A026-B93F1C5E5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2</xdr:row>
      <xdr:rowOff>26670</xdr:rowOff>
    </xdr:from>
    <xdr:to>
      <xdr:col>18</xdr:col>
      <xdr:colOff>129540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AF6C0-8E88-4E22-843F-D09CA0735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</xdr:colOff>
      <xdr:row>13</xdr:row>
      <xdr:rowOff>107578</xdr:rowOff>
    </xdr:from>
    <xdr:to>
      <xdr:col>9</xdr:col>
      <xdr:colOff>206189</xdr:colOff>
      <xdr:row>34</xdr:row>
      <xdr:rowOff>107578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D489A-A38B-466F-BFD6-448F4838F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" refreshedDate="43597.467756481485" createdVersion="6" refreshedVersion="6" minRefreshableVersion="3" recordCount="4114" xr:uid="{C7260871-890A-48DF-A751-7021AA46D408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" refreshedDate="43598.529025810189" createdVersion="6" refreshedVersion="6" minRefreshableVersion="3" recordCount="4114" xr:uid="{F59FDFDE-E5E6-41AF-8068-103F24969E99}">
  <cacheSource type="worksheet">
    <worksheetSource ref="A1:T4115" sheet="Raw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10BF8-F6C7-412D-86F6-E19CC2F9023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8">
      <pivotArea type="all" dataOnly="0" outline="0" fieldPosition="0"/>
    </format>
    <format dxfId="7">
      <pivotArea type="all" dataOnly="0" outline="0" fieldPosition="0"/>
    </format>
    <format dxfId="6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64153-518A-4C51-8742-DAABABB2689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5">
      <pivotArea type="all" dataOnly="0" outline="0" fieldPosition="0"/>
    </format>
    <format dxfId="4">
      <pivotArea type="all" dataOnly="0" outline="0" fieldPosition="0"/>
    </format>
    <format dxfId="3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7C92A-9863-4E0B-896A-90922122957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 rowHeaderCaption="Launch Month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3">
    <format dxfId="2">
      <pivotArea type="all" dataOnly="0" outline="0" fieldPosition="0"/>
    </format>
    <format dxfId="1">
      <pivotArea type="all" dataOnly="0" outline="0" fieldPosition="0"/>
    </format>
    <format dxfId="0">
      <pivotArea type="all" dataOnly="0" outline="0" fieldPosition="0"/>
    </format>
  </formats>
  <chartFormats count="4"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55" zoomScaleNormal="55" workbookViewId="0"/>
  </sheetViews>
  <sheetFormatPr defaultRowHeight="14.4" x14ac:dyDescent="0.3"/>
  <cols>
    <col min="2" max="2" width="44.77734375" style="3" bestFit="1" customWidth="1"/>
    <col min="3" max="3" width="40.33203125" style="3" customWidth="1"/>
    <col min="4" max="4" width="8.88671875" style="9"/>
    <col min="5" max="5" width="16.44140625" style="9" customWidth="1"/>
    <col min="6" max="6" width="21.33203125" style="9" customWidth="1"/>
    <col min="7" max="7" width="17.88671875" style="9" customWidth="1"/>
    <col min="8" max="8" width="19.88671875" style="9" customWidth="1"/>
    <col min="9" max="9" width="19.33203125" style="9" customWidth="1"/>
    <col min="10" max="10" width="17.88671875" style="9" customWidth="1"/>
    <col min="11" max="11" width="15.44140625" style="9" customWidth="1"/>
    <col min="12" max="12" width="24.5546875" style="9" customWidth="1"/>
    <col min="13" max="13" width="36.44140625" style="9" customWidth="1"/>
    <col min="14" max="14" width="41.109375" style="9" customWidth="1"/>
    <col min="15" max="15" width="19.88671875" style="9" bestFit="1" customWidth="1"/>
    <col min="16" max="16" width="22.109375" style="9" bestFit="1" customWidth="1"/>
    <col min="17" max="17" width="13.21875" style="9" bestFit="1" customWidth="1"/>
    <col min="18" max="18" width="18.109375" style="9" bestFit="1" customWidth="1"/>
    <col min="19" max="19" width="30.21875" style="9" bestFit="1" customWidth="1"/>
    <col min="20" max="20" width="28.44140625" style="9" bestFit="1" customWidth="1"/>
    <col min="21" max="21" width="11.44140625" style="6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8364</v>
      </c>
      <c r="T1" s="5" t="s">
        <v>8365</v>
      </c>
    </row>
    <row r="2" spans="1:22" ht="43.2" x14ac:dyDescent="0.3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7">
        <f>(E2/D2)*100</f>
        <v>136.85882352941178</v>
      </c>
      <c r="P2" s="8">
        <f>E2/L2</f>
        <v>63.917582417582416</v>
      </c>
      <c r="Q2" s="9" t="str">
        <f>LEFT(N2, SEARCH("/",N2,1)-1)</f>
        <v>film &amp; video</v>
      </c>
      <c r="R2" s="9" t="str">
        <f>RIGHT(N2, LEN(N2)-SEARCH("/",N2))</f>
        <v>television</v>
      </c>
      <c r="S2" s="11">
        <f>((J2/(60*60*24))+DATE(1970,1,1))+(-6/24)</f>
        <v>42176.757071759261</v>
      </c>
      <c r="T2" s="11">
        <f>((I2/(60*60*24))+DATE(1970,1,1))+(-6/24)</f>
        <v>42207.875</v>
      </c>
      <c r="U2" s="10"/>
      <c r="V2" s="10"/>
    </row>
    <row r="3" spans="1:22" ht="28.8" x14ac:dyDescent="0.3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s="9" t="str">
        <f t="shared" ref="Q3:Q66" si="2">LEFT(N3, SEARCH("/",N3,1)-1)</f>
        <v>film &amp; video</v>
      </c>
      <c r="R3" s="9" t="str">
        <f t="shared" ref="R3:R66" si="3">RIGHT(N3, LEN(N3)-SEARCH("/",N3))</f>
        <v>television</v>
      </c>
      <c r="S3" s="11">
        <f t="shared" ref="S3:S66" si="4">((J3/(60*60*24))+DATE(1970,1,1))+(-6/24)</f>
        <v>42766.350497685184</v>
      </c>
      <c r="T3" s="11">
        <f t="shared" ref="T3:T66" si="5">((I3/(60*60*24))+DATE(1970,1,1))+(-6/24)</f>
        <v>42796.350497685184</v>
      </c>
    </row>
    <row r="4" spans="1:22" ht="43.2" x14ac:dyDescent="0.3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7">
        <f t="shared" si="0"/>
        <v>105</v>
      </c>
      <c r="P4" s="8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1">
        <f t="shared" si="4"/>
        <v>42405.452349537038</v>
      </c>
      <c r="T4" s="11">
        <f t="shared" si="5"/>
        <v>42415.452349537038</v>
      </c>
    </row>
    <row r="5" spans="1:22" ht="28.8" x14ac:dyDescent="0.3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7">
        <f t="shared" si="0"/>
        <v>103.89999999999999</v>
      </c>
      <c r="P5" s="8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1">
        <f t="shared" si="4"/>
        <v>41828.265127314815</v>
      </c>
      <c r="T5" s="11">
        <f t="shared" si="5"/>
        <v>41858.265127314815</v>
      </c>
    </row>
    <row r="6" spans="1:22" ht="57.6" x14ac:dyDescent="0.3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7">
        <f t="shared" si="0"/>
        <v>122.99154545454545</v>
      </c>
      <c r="P6" s="8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1">
        <f t="shared" si="4"/>
        <v>42327.584247685183</v>
      </c>
      <c r="T6" s="11">
        <f t="shared" si="5"/>
        <v>42357.584247685183</v>
      </c>
      <c r="U6" s="12"/>
    </row>
    <row r="7" spans="1:22" ht="43.2" x14ac:dyDescent="0.3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7">
        <f t="shared" si="0"/>
        <v>109.77744436109028</v>
      </c>
      <c r="P7" s="8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1">
        <f t="shared" si="4"/>
        <v>42563.682951388888</v>
      </c>
      <c r="T7" s="11">
        <f t="shared" si="5"/>
        <v>42579.982638888891</v>
      </c>
    </row>
    <row r="8" spans="1:22" ht="43.2" x14ac:dyDescent="0.3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7">
        <f t="shared" si="0"/>
        <v>106.4875</v>
      </c>
      <c r="P8" s="8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1">
        <f t="shared" si="4"/>
        <v>41793.822337962964</v>
      </c>
      <c r="T8" s="11">
        <f t="shared" si="5"/>
        <v>41803.822337962964</v>
      </c>
    </row>
    <row r="9" spans="1:22" ht="57.6" x14ac:dyDescent="0.3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7">
        <f t="shared" si="0"/>
        <v>101.22222222222221</v>
      </c>
      <c r="P9" s="8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1">
        <f t="shared" si="4"/>
        <v>42515.797071759254</v>
      </c>
      <c r="T9" s="11">
        <f t="shared" si="5"/>
        <v>42555.797071759254</v>
      </c>
    </row>
    <row r="10" spans="1:22" ht="28.8" x14ac:dyDescent="0.3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7">
        <f t="shared" si="0"/>
        <v>100.04342857142856</v>
      </c>
      <c r="P10" s="8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1">
        <f t="shared" si="4"/>
        <v>42468.69458333333</v>
      </c>
      <c r="T10" s="11">
        <f t="shared" si="5"/>
        <v>42475.625</v>
      </c>
    </row>
    <row r="11" spans="1:22" ht="43.2" x14ac:dyDescent="0.3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7">
        <f t="shared" si="0"/>
        <v>125.998</v>
      </c>
      <c r="P11" s="8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1">
        <f t="shared" si="4"/>
        <v>42446.853518518517</v>
      </c>
      <c r="T11" s="11">
        <f t="shared" si="5"/>
        <v>42476.853518518517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7">
        <f t="shared" si="0"/>
        <v>100.49999999999999</v>
      </c>
      <c r="P12" s="8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1">
        <f t="shared" si="4"/>
        <v>41779.818043981482</v>
      </c>
      <c r="T12" s="11">
        <f t="shared" si="5"/>
        <v>41814.818043981482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7">
        <f t="shared" si="0"/>
        <v>120.5</v>
      </c>
      <c r="P13" s="8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1">
        <f t="shared" si="4"/>
        <v>42572.528495370367</v>
      </c>
      <c r="T13" s="11">
        <f t="shared" si="5"/>
        <v>42603.875</v>
      </c>
    </row>
    <row r="14" spans="1:22" ht="57.6" x14ac:dyDescent="0.3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7">
        <f t="shared" si="0"/>
        <v>165.29333333333335</v>
      </c>
      <c r="P14" s="8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1">
        <f t="shared" si="4"/>
        <v>41791.463252314818</v>
      </c>
      <c r="T14" s="11">
        <f t="shared" si="5"/>
        <v>41835.875</v>
      </c>
    </row>
    <row r="15" spans="1:22" ht="43.2" x14ac:dyDescent="0.3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7">
        <f t="shared" si="0"/>
        <v>159.97142857142856</v>
      </c>
      <c r="P15" s="8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1">
        <f t="shared" si="4"/>
        <v>42508.427187499998</v>
      </c>
      <c r="T15" s="11">
        <f t="shared" si="5"/>
        <v>42544.602083333331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7">
        <f t="shared" si="0"/>
        <v>100.93333333333334</v>
      </c>
      <c r="P16" s="8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1">
        <f t="shared" si="4"/>
        <v>41807.77648148148</v>
      </c>
      <c r="T16" s="11">
        <f t="shared" si="5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7">
        <f t="shared" si="0"/>
        <v>106.60000000000001</v>
      </c>
      <c r="P17" s="8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1">
        <f t="shared" si="4"/>
        <v>42256.141875000001</v>
      </c>
      <c r="T17" s="11">
        <f t="shared" si="5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7">
        <f t="shared" si="0"/>
        <v>100.24166666666667</v>
      </c>
      <c r="P18" s="8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1">
        <f t="shared" si="4"/>
        <v>41760.546423611115</v>
      </c>
      <c r="T18" s="11">
        <f t="shared" si="5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7">
        <f t="shared" si="0"/>
        <v>100.66666666666666</v>
      </c>
      <c r="P19" s="8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1">
        <f t="shared" si="4"/>
        <v>41917.481736111113</v>
      </c>
      <c r="T19" s="11">
        <f t="shared" si="5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7">
        <f t="shared" si="0"/>
        <v>106.32110000000002</v>
      </c>
      <c r="P20" s="8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1">
        <f t="shared" si="4"/>
        <v>41869.292314814811</v>
      </c>
      <c r="T20" s="11">
        <f t="shared" si="5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7">
        <f t="shared" si="0"/>
        <v>145.29411764705881</v>
      </c>
      <c r="P21" s="8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1">
        <f t="shared" si="4"/>
        <v>42175.566365740742</v>
      </c>
      <c r="T21" s="11">
        <f t="shared" si="5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7">
        <f t="shared" si="0"/>
        <v>100.2</v>
      </c>
      <c r="P22" s="8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1">
        <f t="shared" si="4"/>
        <v>42200.508240740739</v>
      </c>
      <c r="T22" s="11">
        <f t="shared" si="5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7">
        <f t="shared" si="0"/>
        <v>109.13513513513513</v>
      </c>
      <c r="P23" s="8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1">
        <f t="shared" si="4"/>
        <v>41878.377187500002</v>
      </c>
      <c r="T23" s="11">
        <f t="shared" si="5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7">
        <f t="shared" si="0"/>
        <v>117.14285714285715</v>
      </c>
      <c r="P24" s="8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1">
        <f t="shared" si="4"/>
        <v>41989.66134259259</v>
      </c>
      <c r="T24" s="11">
        <f t="shared" si="5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7">
        <f t="shared" si="0"/>
        <v>118.5</v>
      </c>
      <c r="P25" s="8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1">
        <f t="shared" si="4"/>
        <v>42097.528946759259</v>
      </c>
      <c r="T25" s="11">
        <f t="shared" si="5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7">
        <f t="shared" si="0"/>
        <v>108.80768571428572</v>
      </c>
      <c r="P26" s="8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1">
        <f t="shared" si="4"/>
        <v>42229.570173611108</v>
      </c>
      <c r="T26" s="11">
        <f t="shared" si="5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7">
        <f t="shared" si="0"/>
        <v>133.33333333333331</v>
      </c>
      <c r="P27" s="8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1">
        <f t="shared" si="4"/>
        <v>42317.775011574078</v>
      </c>
      <c r="T27" s="11">
        <f t="shared" si="5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7">
        <f t="shared" si="0"/>
        <v>155.20000000000002</v>
      </c>
      <c r="P28" s="8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1">
        <f t="shared" si="4"/>
        <v>41828.265555555554</v>
      </c>
      <c r="T28" s="11">
        <f t="shared" si="5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7">
        <f t="shared" si="0"/>
        <v>111.72500000000001</v>
      </c>
      <c r="P29" s="8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1">
        <f t="shared" si="4"/>
        <v>41928.914733796293</v>
      </c>
      <c r="T29" s="11">
        <f t="shared" si="5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7">
        <f t="shared" si="0"/>
        <v>100.35000000000001</v>
      </c>
      <c r="P30" s="8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1">
        <f t="shared" si="4"/>
        <v>42324.71393518518</v>
      </c>
      <c r="T30" s="11">
        <f t="shared" si="5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7">
        <f t="shared" si="0"/>
        <v>123.33333333333334</v>
      </c>
      <c r="P31" s="8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1">
        <f t="shared" si="4"/>
        <v>41812.42324074074</v>
      </c>
      <c r="T31" s="11">
        <f t="shared" si="5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7">
        <f t="shared" si="0"/>
        <v>101.29975</v>
      </c>
      <c r="P32" s="8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1">
        <f t="shared" si="4"/>
        <v>41842.042997685188</v>
      </c>
      <c r="T32" s="11">
        <f t="shared" si="5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7">
        <f t="shared" si="0"/>
        <v>100</v>
      </c>
      <c r="P33" s="8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1">
        <f t="shared" si="4"/>
        <v>42376.54206018518</v>
      </c>
      <c r="T33" s="11">
        <f t="shared" si="5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7">
        <f t="shared" si="0"/>
        <v>100.24604569420035</v>
      </c>
      <c r="P34" s="8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1">
        <f t="shared" si="4"/>
        <v>42461.377511574072</v>
      </c>
      <c r="T34" s="11">
        <f t="shared" si="5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7">
        <f t="shared" si="0"/>
        <v>102.0952380952381</v>
      </c>
      <c r="P35" s="8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1">
        <f t="shared" si="4"/>
        <v>42286.410891203705</v>
      </c>
      <c r="T35" s="11">
        <f t="shared" si="5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7">
        <f t="shared" si="0"/>
        <v>130.46153846153845</v>
      </c>
      <c r="P36" s="8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1">
        <f t="shared" si="4"/>
        <v>41841.071770833332</v>
      </c>
      <c r="T36" s="11">
        <f t="shared" si="5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7">
        <f t="shared" si="0"/>
        <v>166.5</v>
      </c>
      <c r="P37" s="8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1">
        <f t="shared" si="4"/>
        <v>42098.041828703703</v>
      </c>
      <c r="T37" s="11">
        <f t="shared" si="5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7">
        <f t="shared" si="0"/>
        <v>142.15</v>
      </c>
      <c r="P38" s="8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1">
        <f t="shared" si="4"/>
        <v>42068.057002314818</v>
      </c>
      <c r="T38" s="11">
        <f t="shared" si="5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7">
        <f t="shared" si="0"/>
        <v>183.44090909090909</v>
      </c>
      <c r="P39" s="8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1">
        <f t="shared" si="4"/>
        <v>42032.443043981482</v>
      </c>
      <c r="T39" s="11">
        <f t="shared" si="5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7">
        <f t="shared" si="0"/>
        <v>110.04</v>
      </c>
      <c r="P40" s="8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1">
        <f t="shared" si="4"/>
        <v>41374.807222222225</v>
      </c>
      <c r="T40" s="11">
        <f t="shared" si="5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7">
        <f t="shared" si="0"/>
        <v>130.98000000000002</v>
      </c>
      <c r="P41" s="8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1">
        <f t="shared" si="4"/>
        <v>41753.797083333331</v>
      </c>
      <c r="T41" s="11">
        <f t="shared" si="5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7">
        <f t="shared" si="0"/>
        <v>101.35000000000001</v>
      </c>
      <c r="P42" s="8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1">
        <f t="shared" si="4"/>
        <v>41788.96398148148</v>
      </c>
      <c r="T42" s="11">
        <f t="shared" si="5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7">
        <f t="shared" si="0"/>
        <v>100</v>
      </c>
      <c r="P43" s="8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1">
        <f t="shared" si="4"/>
        <v>41887.318912037037</v>
      </c>
      <c r="T43" s="11">
        <f t="shared" si="5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7">
        <f t="shared" si="0"/>
        <v>141.85714285714286</v>
      </c>
      <c r="P44" s="8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1">
        <f t="shared" si="4"/>
        <v>41971.389189814814</v>
      </c>
      <c r="T44" s="11">
        <f t="shared" si="5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7">
        <f t="shared" si="0"/>
        <v>308.65999999999997</v>
      </c>
      <c r="P45" s="8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1">
        <f t="shared" si="4"/>
        <v>41802.540347222224</v>
      </c>
      <c r="T45" s="11">
        <f t="shared" si="5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7">
        <f t="shared" si="0"/>
        <v>100</v>
      </c>
      <c r="P46" s="8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1">
        <f t="shared" si="4"/>
        <v>41873.848807870367</v>
      </c>
      <c r="T46" s="11">
        <f t="shared" si="5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7">
        <f t="shared" si="0"/>
        <v>120</v>
      </c>
      <c r="P47" s="8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1">
        <f t="shared" si="4"/>
        <v>42457.373923611114</v>
      </c>
      <c r="T47" s="11">
        <f t="shared" si="5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7">
        <f t="shared" si="0"/>
        <v>104.16666666666667</v>
      </c>
      <c r="P48" s="8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1">
        <f t="shared" si="4"/>
        <v>42323.71497685185</v>
      </c>
      <c r="T48" s="11">
        <f t="shared" si="5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7">
        <f t="shared" si="0"/>
        <v>107.61100000000002</v>
      </c>
      <c r="P49" s="8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1">
        <f t="shared" si="4"/>
        <v>41932.569525462961</v>
      </c>
      <c r="T49" s="11">
        <f t="shared" si="5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7">
        <f t="shared" si="0"/>
        <v>107.94999999999999</v>
      </c>
      <c r="P50" s="8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1">
        <f t="shared" si="4"/>
        <v>42033.266898148147</v>
      </c>
      <c r="T50" s="11">
        <f t="shared" si="5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7">
        <f t="shared" si="0"/>
        <v>100</v>
      </c>
      <c r="P51" s="8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1">
        <f t="shared" si="4"/>
        <v>42270.926446759258</v>
      </c>
      <c r="T51" s="11">
        <f t="shared" si="5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7">
        <f t="shared" si="0"/>
        <v>100</v>
      </c>
      <c r="P52" s="8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1">
        <f t="shared" si="4"/>
        <v>41995.502986111111</v>
      </c>
      <c r="T52" s="11">
        <f t="shared" si="5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7">
        <f t="shared" si="0"/>
        <v>128.0181818181818</v>
      </c>
      <c r="P53" s="8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1">
        <f t="shared" si="4"/>
        <v>42196.678668981476</v>
      </c>
      <c r="T53" s="11">
        <f t="shared" si="5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7">
        <f t="shared" si="0"/>
        <v>116.21</v>
      </c>
      <c r="P54" s="8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1">
        <f t="shared" si="4"/>
        <v>41807.451921296299</v>
      </c>
      <c r="T54" s="11">
        <f t="shared" si="5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7">
        <f t="shared" si="0"/>
        <v>109.63333333333334</v>
      </c>
      <c r="P55" s="8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1">
        <f t="shared" si="4"/>
        <v>41719.299131944441</v>
      </c>
      <c r="T55" s="11">
        <f t="shared" si="5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7">
        <f t="shared" si="0"/>
        <v>101</v>
      </c>
      <c r="P56" s="8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1">
        <f t="shared" si="4"/>
        <v>42333.463206018518</v>
      </c>
      <c r="T56" s="11">
        <f t="shared" si="5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7">
        <f t="shared" si="0"/>
        <v>128.95348837209301</v>
      </c>
      <c r="P57" s="8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1">
        <f t="shared" si="4"/>
        <v>42496.718935185185</v>
      </c>
      <c r="T57" s="11">
        <f t="shared" si="5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7">
        <f t="shared" si="0"/>
        <v>107.26249999999999</v>
      </c>
      <c r="P58" s="8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1">
        <f t="shared" si="4"/>
        <v>42149.298888888894</v>
      </c>
      <c r="T58" s="11">
        <f t="shared" si="5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7">
        <f t="shared" si="0"/>
        <v>101.89999999999999</v>
      </c>
      <c r="P59" s="8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1">
        <f t="shared" si="4"/>
        <v>42089.58289351852</v>
      </c>
      <c r="T59" s="11">
        <f t="shared" si="5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7">
        <f t="shared" si="0"/>
        <v>102.91</v>
      </c>
      <c r="P60" s="8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1">
        <f t="shared" si="4"/>
        <v>41932.495046296295</v>
      </c>
      <c r="T60" s="11">
        <f t="shared" si="5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7">
        <f t="shared" si="0"/>
        <v>100.12570000000001</v>
      </c>
      <c r="P61" s="8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1">
        <f t="shared" si="4"/>
        <v>42229.985833333332</v>
      </c>
      <c r="T61" s="11">
        <f t="shared" si="5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7">
        <f t="shared" si="0"/>
        <v>103.29622222222221</v>
      </c>
      <c r="P62" s="8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1">
        <f t="shared" si="4"/>
        <v>41701.651817129634</v>
      </c>
      <c r="T62" s="11">
        <f t="shared" si="5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7">
        <f t="shared" si="0"/>
        <v>148.30000000000001</v>
      </c>
      <c r="P63" s="8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1">
        <f t="shared" si="4"/>
        <v>41409.564317129625</v>
      </c>
      <c r="T63" s="11">
        <f t="shared" si="5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7">
        <f t="shared" si="0"/>
        <v>154.73333333333332</v>
      </c>
      <c r="P64" s="8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1">
        <f t="shared" si="4"/>
        <v>41311.549513888887</v>
      </c>
      <c r="T64" s="11">
        <f t="shared" si="5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7">
        <f t="shared" si="0"/>
        <v>113.51849999999999</v>
      </c>
      <c r="P65" s="8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1">
        <f t="shared" si="4"/>
        <v>41612.662187499998</v>
      </c>
      <c r="T65" s="11">
        <f t="shared" si="5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7">
        <f t="shared" si="0"/>
        <v>173.33333333333334</v>
      </c>
      <c r="P66" s="8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1">
        <f t="shared" si="4"/>
        <v>41432.76829861111</v>
      </c>
      <c r="T66" s="11">
        <f t="shared" si="5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7">
        <f t="shared" ref="O67:O130" si="6">(E67/D67)*100</f>
        <v>107.52857142857141</v>
      </c>
      <c r="P67" s="8">
        <f t="shared" ref="P67:P130" si="7">E67/L67</f>
        <v>132.05263157894737</v>
      </c>
      <c r="Q67" s="9" t="str">
        <f t="shared" ref="Q67:Q130" si="8">LEFT(N67, SEARCH("/",N67,1)-1)</f>
        <v>film &amp; video</v>
      </c>
      <c r="R67" s="9" t="str">
        <f t="shared" ref="R67:R130" si="9">RIGHT(N67, LEN(N67)-SEARCH("/",N67))</f>
        <v>shorts</v>
      </c>
      <c r="S67" s="11">
        <f t="shared" ref="S67:S130" si="10">((J67/(60*60*24))+DATE(1970,1,1))+(-6/24)</f>
        <v>41835.571226851855</v>
      </c>
      <c r="T67" s="11">
        <f t="shared" ref="T67:T130" si="11">((I67/(60*60*24))+DATE(1970,1,1))+(-6/24)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7">
        <f t="shared" si="6"/>
        <v>118.6</v>
      </c>
      <c r="P68" s="8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11">
        <f t="shared" si="10"/>
        <v>42539.599768518514</v>
      </c>
      <c r="T68" s="11">
        <f t="shared" si="11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7">
        <f t="shared" si="6"/>
        <v>116.25000000000001</v>
      </c>
      <c r="P69" s="8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1">
        <f t="shared" si="10"/>
        <v>41075.333379629628</v>
      </c>
      <c r="T69" s="11">
        <f t="shared" si="11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7">
        <f t="shared" si="6"/>
        <v>127.16666666666667</v>
      </c>
      <c r="P70" s="8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11">
        <f t="shared" si="10"/>
        <v>41663.319340277776</v>
      </c>
      <c r="T70" s="11">
        <f t="shared" si="11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7">
        <f t="shared" si="6"/>
        <v>110.9423</v>
      </c>
      <c r="P71" s="8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11">
        <f t="shared" si="10"/>
        <v>40785.937789351854</v>
      </c>
      <c r="T71" s="11">
        <f t="shared" si="11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7">
        <f t="shared" si="6"/>
        <v>127.2</v>
      </c>
      <c r="P72" s="8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11">
        <f t="shared" si="10"/>
        <v>40730.646354166667</v>
      </c>
      <c r="T72" s="11">
        <f t="shared" si="11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7">
        <f t="shared" si="6"/>
        <v>123.94444444444443</v>
      </c>
      <c r="P73" s="8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11">
        <f t="shared" si="10"/>
        <v>40997.021493055552</v>
      </c>
      <c r="T73" s="11">
        <f t="shared" si="11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7">
        <f t="shared" si="6"/>
        <v>108.40909090909091</v>
      </c>
      <c r="P74" s="8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11">
        <f t="shared" si="10"/>
        <v>41207.760196759264</v>
      </c>
      <c r="T74" s="11">
        <f t="shared" si="11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7">
        <f t="shared" si="6"/>
        <v>100</v>
      </c>
      <c r="P75" s="8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1">
        <f t="shared" si="10"/>
        <v>40587.50675925926</v>
      </c>
      <c r="T75" s="11">
        <f t="shared" si="11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7">
        <f t="shared" si="6"/>
        <v>112.93199999999999</v>
      </c>
      <c r="P76" s="8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11">
        <f t="shared" si="10"/>
        <v>42360.237210648149</v>
      </c>
      <c r="T76" s="11">
        <f t="shared" si="11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7">
        <f t="shared" si="6"/>
        <v>115.42857142857143</v>
      </c>
      <c r="P77" s="8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11">
        <f t="shared" si="10"/>
        <v>41356.959166666667</v>
      </c>
      <c r="T77" s="11">
        <f t="shared" si="11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7">
        <f t="shared" si="6"/>
        <v>153.33333333333334</v>
      </c>
      <c r="P78" s="8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11">
        <f t="shared" si="10"/>
        <v>40844.441643518519</v>
      </c>
      <c r="T78" s="11">
        <f t="shared" si="11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7">
        <f t="shared" si="6"/>
        <v>392.5</v>
      </c>
      <c r="P79" s="8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11">
        <f t="shared" si="10"/>
        <v>40996.894872685181</v>
      </c>
      <c r="T79" s="11">
        <f t="shared" si="11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7">
        <f t="shared" si="6"/>
        <v>2702</v>
      </c>
      <c r="P80" s="8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1">
        <f t="shared" si="10"/>
        <v>42604.480567129634</v>
      </c>
      <c r="T80" s="11">
        <f t="shared" si="11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7">
        <f t="shared" si="6"/>
        <v>127</v>
      </c>
      <c r="P81" s="8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11">
        <f t="shared" si="10"/>
        <v>41724.526539351849</v>
      </c>
      <c r="T81" s="11">
        <f t="shared" si="11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7">
        <f t="shared" si="6"/>
        <v>107.25</v>
      </c>
      <c r="P82" s="8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11">
        <f t="shared" si="10"/>
        <v>41582.833981481483</v>
      </c>
      <c r="T82" s="11">
        <f t="shared" si="11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7">
        <f t="shared" si="6"/>
        <v>198</v>
      </c>
      <c r="P83" s="8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11">
        <f t="shared" si="10"/>
        <v>41099.908877314811</v>
      </c>
      <c r="T83" s="11">
        <f t="shared" si="11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7">
        <f t="shared" si="6"/>
        <v>100.01249999999999</v>
      </c>
      <c r="P84" s="8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11">
        <f t="shared" si="10"/>
        <v>40795.570150462961</v>
      </c>
      <c r="T84" s="11">
        <f t="shared" si="11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7">
        <f t="shared" si="6"/>
        <v>102.49999999999999</v>
      </c>
      <c r="P85" s="8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11">
        <f t="shared" si="10"/>
        <v>42042.365613425922</v>
      </c>
      <c r="T85" s="11">
        <f t="shared" si="11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7">
        <f t="shared" si="6"/>
        <v>100</v>
      </c>
      <c r="P86" s="8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11">
        <f t="shared" si="10"/>
        <v>40648.507939814815</v>
      </c>
      <c r="T86" s="11">
        <f t="shared" si="11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7">
        <f t="shared" si="6"/>
        <v>125.49999999999999</v>
      </c>
      <c r="P87" s="8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11">
        <f t="shared" si="10"/>
        <v>40778.875428240739</v>
      </c>
      <c r="T87" s="11">
        <f t="shared" si="11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7">
        <f t="shared" si="6"/>
        <v>106.46666666666667</v>
      </c>
      <c r="P88" s="8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11">
        <f t="shared" si="10"/>
        <v>42291.306076388893</v>
      </c>
      <c r="T88" s="11">
        <f t="shared" si="11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7">
        <f t="shared" si="6"/>
        <v>104.60000000000001</v>
      </c>
      <c r="P89" s="8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1">
        <f t="shared" si="10"/>
        <v>40322.289386574077</v>
      </c>
      <c r="T89" s="11">
        <f t="shared" si="11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7">
        <f t="shared" si="6"/>
        <v>102.85714285714285</v>
      </c>
      <c r="P90" s="8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1">
        <f t="shared" si="10"/>
        <v>41786.40892361111</v>
      </c>
      <c r="T90" s="11">
        <f t="shared" si="11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7">
        <f t="shared" si="6"/>
        <v>115.06666666666668</v>
      </c>
      <c r="P91" s="8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11">
        <f t="shared" si="10"/>
        <v>41402.502222222218</v>
      </c>
      <c r="T91" s="11">
        <f t="shared" si="11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7">
        <f t="shared" si="6"/>
        <v>100.4</v>
      </c>
      <c r="P92" s="8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11">
        <f t="shared" si="10"/>
        <v>40706.047442129631</v>
      </c>
      <c r="T92" s="11">
        <f t="shared" si="11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7">
        <f t="shared" si="6"/>
        <v>120</v>
      </c>
      <c r="P93" s="8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11">
        <f t="shared" si="10"/>
        <v>40619.152361111112</v>
      </c>
      <c r="T93" s="11">
        <f t="shared" si="11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7">
        <f t="shared" si="6"/>
        <v>105.2</v>
      </c>
      <c r="P94" s="8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11">
        <f t="shared" si="10"/>
        <v>42720.948877314819</v>
      </c>
      <c r="T94" s="11">
        <f t="shared" si="11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7">
        <f t="shared" si="6"/>
        <v>110.60000000000001</v>
      </c>
      <c r="P95" s="8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11">
        <f t="shared" si="10"/>
        <v>41065.608067129629</v>
      </c>
      <c r="T95" s="11">
        <f t="shared" si="11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7">
        <f t="shared" si="6"/>
        <v>104</v>
      </c>
      <c r="P96" s="8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11">
        <f t="shared" si="10"/>
        <v>41716.467847222222</v>
      </c>
      <c r="T96" s="11">
        <f t="shared" si="11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7">
        <f t="shared" si="6"/>
        <v>131.42857142857142</v>
      </c>
      <c r="P97" s="8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11">
        <f t="shared" si="10"/>
        <v>40934.755104166667</v>
      </c>
      <c r="T97" s="11">
        <f t="shared" si="11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7">
        <f t="shared" si="6"/>
        <v>114.66666666666667</v>
      </c>
      <c r="P98" s="8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11">
        <f t="shared" si="10"/>
        <v>40324.412511574075</v>
      </c>
      <c r="T98" s="11">
        <f t="shared" si="11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7">
        <f t="shared" si="6"/>
        <v>106.25</v>
      </c>
      <c r="P99" s="8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11">
        <f t="shared" si="10"/>
        <v>40705.885208333333</v>
      </c>
      <c r="T99" s="11">
        <f t="shared" si="11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7">
        <f t="shared" si="6"/>
        <v>106.25</v>
      </c>
      <c r="P100" s="8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11">
        <f t="shared" si="10"/>
        <v>41214.544837962967</v>
      </c>
      <c r="T100" s="11">
        <f t="shared" si="11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7">
        <f t="shared" si="6"/>
        <v>106.01933333333334</v>
      </c>
      <c r="P101" s="8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11">
        <f t="shared" si="10"/>
        <v>41631.652766203704</v>
      </c>
      <c r="T101" s="11">
        <f t="shared" si="11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7">
        <f t="shared" si="6"/>
        <v>100</v>
      </c>
      <c r="P102" s="8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11">
        <f t="shared" si="10"/>
        <v>41197.503310185188</v>
      </c>
      <c r="T102" s="11">
        <f t="shared" si="11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7">
        <f t="shared" si="6"/>
        <v>100</v>
      </c>
      <c r="P103" s="8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1">
        <f t="shared" si="10"/>
        <v>41274.526736111111</v>
      </c>
      <c r="T103" s="11">
        <f t="shared" si="11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7">
        <f t="shared" si="6"/>
        <v>127.75000000000001</v>
      </c>
      <c r="P104" s="8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11">
        <f t="shared" si="10"/>
        <v>40504.881168981483</v>
      </c>
      <c r="T104" s="11">
        <f t="shared" si="11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7">
        <f t="shared" si="6"/>
        <v>105.15384615384616</v>
      </c>
      <c r="P105" s="8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11">
        <f t="shared" si="10"/>
        <v>41682.555902777778</v>
      </c>
      <c r="T105" s="11">
        <f t="shared" si="11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7">
        <f t="shared" si="6"/>
        <v>120</v>
      </c>
      <c r="P106" s="8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1">
        <f t="shared" si="10"/>
        <v>40612.445208333331</v>
      </c>
      <c r="T106" s="11">
        <f t="shared" si="11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7">
        <f t="shared" si="6"/>
        <v>107.40909090909089</v>
      </c>
      <c r="P107" s="8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11">
        <f t="shared" si="10"/>
        <v>42485.474768518514</v>
      </c>
      <c r="T107" s="11">
        <f t="shared" si="11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7">
        <f t="shared" si="6"/>
        <v>100.49999999999999</v>
      </c>
      <c r="P108" s="8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11">
        <f t="shared" si="10"/>
        <v>40987.526631944442</v>
      </c>
      <c r="T108" s="11">
        <f t="shared" si="11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7">
        <f t="shared" si="6"/>
        <v>102.46666666666667</v>
      </c>
      <c r="P109" s="8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11">
        <f t="shared" si="10"/>
        <v>40635.732488425929</v>
      </c>
      <c r="T109" s="11">
        <f t="shared" si="11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7">
        <f t="shared" si="6"/>
        <v>246.66666666666669</v>
      </c>
      <c r="P110" s="8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11">
        <f t="shared" si="10"/>
        <v>41365.363078703704</v>
      </c>
      <c r="T110" s="11">
        <f t="shared" si="11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7">
        <f t="shared" si="6"/>
        <v>219.49999999999997</v>
      </c>
      <c r="P111" s="8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11">
        <f t="shared" si="10"/>
        <v>40569.775810185187</v>
      </c>
      <c r="T111" s="11">
        <f t="shared" si="11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7">
        <f t="shared" si="6"/>
        <v>130.76923076923077</v>
      </c>
      <c r="P112" s="8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11">
        <f t="shared" si="10"/>
        <v>41557.699687500004</v>
      </c>
      <c r="T112" s="11">
        <f t="shared" si="11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7">
        <f t="shared" si="6"/>
        <v>154.57142857142858</v>
      </c>
      <c r="P113" s="8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11">
        <f t="shared" si="10"/>
        <v>42125.083182870367</v>
      </c>
      <c r="T113" s="11">
        <f t="shared" si="11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7">
        <f t="shared" si="6"/>
        <v>104</v>
      </c>
      <c r="P114" s="8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11">
        <f t="shared" si="10"/>
        <v>41717.793032407411</v>
      </c>
      <c r="T114" s="11">
        <f t="shared" si="11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7">
        <f t="shared" si="6"/>
        <v>141</v>
      </c>
      <c r="P115" s="8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11">
        <f t="shared" si="10"/>
        <v>40753.508425925924</v>
      </c>
      <c r="T115" s="11">
        <f t="shared" si="11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7">
        <f t="shared" si="6"/>
        <v>103.33333333333334</v>
      </c>
      <c r="P116" s="8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11">
        <f t="shared" si="10"/>
        <v>40861.02416666667</v>
      </c>
      <c r="T116" s="11">
        <f t="shared" si="11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7">
        <f t="shared" si="6"/>
        <v>140.44444444444443</v>
      </c>
      <c r="P117" s="8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11">
        <f t="shared" si="10"/>
        <v>40918.488935185189</v>
      </c>
      <c r="T117" s="11">
        <f t="shared" si="11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7">
        <f t="shared" si="6"/>
        <v>113.65714285714286</v>
      </c>
      <c r="P118" s="8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11">
        <f t="shared" si="10"/>
        <v>40595.247164351851</v>
      </c>
      <c r="T118" s="11">
        <f t="shared" si="11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7">
        <f t="shared" si="6"/>
        <v>100.49377777777779</v>
      </c>
      <c r="P119" s="8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11">
        <f t="shared" si="10"/>
        <v>40248.584999999999</v>
      </c>
      <c r="T119" s="11">
        <f t="shared" si="11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7">
        <f t="shared" si="6"/>
        <v>113.03159999999998</v>
      </c>
      <c r="P120" s="8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11">
        <f t="shared" si="10"/>
        <v>40722.803657407407</v>
      </c>
      <c r="T120" s="11">
        <f t="shared" si="11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7">
        <f t="shared" si="6"/>
        <v>104.55692307692308</v>
      </c>
      <c r="P121" s="8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11">
        <f t="shared" si="10"/>
        <v>40738.819282407407</v>
      </c>
      <c r="T121" s="11">
        <f t="shared" si="11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7">
        <f t="shared" si="6"/>
        <v>1.4285714285714287E-2</v>
      </c>
      <c r="P122" s="8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1">
        <f t="shared" si="10"/>
        <v>42615.799849537041</v>
      </c>
      <c r="T122" s="11">
        <f t="shared" si="11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7">
        <f t="shared" si="6"/>
        <v>3.3333333333333333E-2</v>
      </c>
      <c r="P123" s="8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1">
        <f t="shared" si="10"/>
        <v>42096.454976851848</v>
      </c>
      <c r="T123" s="11">
        <f t="shared" si="11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7">
        <f t="shared" si="6"/>
        <v>0</v>
      </c>
      <c r="P124" s="8" t="e">
        <f t="shared" si="7"/>
        <v>#DIV/0!</v>
      </c>
      <c r="Q124" s="9" t="str">
        <f t="shared" si="8"/>
        <v>film &amp; video</v>
      </c>
      <c r="R124" s="9" t="str">
        <f t="shared" si="9"/>
        <v>science fiction</v>
      </c>
      <c r="S124" s="11">
        <f t="shared" si="10"/>
        <v>42593.181793981479</v>
      </c>
      <c r="T124" s="11">
        <f t="shared" si="11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7">
        <f t="shared" si="6"/>
        <v>0.27454545454545454</v>
      </c>
      <c r="P125" s="8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11">
        <f t="shared" si="10"/>
        <v>41904.531990740739</v>
      </c>
      <c r="T125" s="11">
        <f t="shared" si="11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7">
        <f t="shared" si="6"/>
        <v>0</v>
      </c>
      <c r="P126" s="8" t="e">
        <f t="shared" si="7"/>
        <v>#DIV/0!</v>
      </c>
      <c r="Q126" s="9" t="str">
        <f t="shared" si="8"/>
        <v>film &amp; video</v>
      </c>
      <c r="R126" s="9" t="str">
        <f t="shared" si="9"/>
        <v>science fiction</v>
      </c>
      <c r="S126" s="11">
        <f t="shared" si="10"/>
        <v>42114.678726851853</v>
      </c>
      <c r="T126" s="11">
        <f t="shared" si="11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7">
        <f t="shared" si="6"/>
        <v>14.000000000000002</v>
      </c>
      <c r="P127" s="8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11">
        <f t="shared" si="10"/>
        <v>42709.743981481486</v>
      </c>
      <c r="T127" s="11">
        <f t="shared" si="11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7">
        <f t="shared" si="6"/>
        <v>5.548</v>
      </c>
      <c r="P128" s="8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11">
        <f t="shared" si="10"/>
        <v>42135.339548611111</v>
      </c>
      <c r="T128" s="11">
        <f t="shared" si="11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7">
        <f t="shared" si="6"/>
        <v>2.375</v>
      </c>
      <c r="P129" s="8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1">
        <f t="shared" si="10"/>
        <v>42067.37431712963</v>
      </c>
      <c r="T129" s="11">
        <f t="shared" si="11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7">
        <f t="shared" si="6"/>
        <v>1.867</v>
      </c>
      <c r="P130" s="8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11">
        <f t="shared" si="10"/>
        <v>42627.97792824074</v>
      </c>
      <c r="T130" s="11">
        <f t="shared" si="11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7">
        <f t="shared" ref="O131:O194" si="12">(E131/D131)*100</f>
        <v>0</v>
      </c>
      <c r="P131" s="8" t="e">
        <f t="shared" ref="P131:P194" si="13">E131/L131</f>
        <v>#DIV/0!</v>
      </c>
      <c r="Q131" s="9" t="str">
        <f t="shared" ref="Q131:Q194" si="14">LEFT(N131, SEARCH("/",N131,1)-1)</f>
        <v>film &amp; video</v>
      </c>
      <c r="R131" s="9" t="str">
        <f t="shared" ref="R131:R194" si="15">RIGHT(N131, LEN(N131)-SEARCH("/",N131))</f>
        <v>science fiction</v>
      </c>
      <c r="S131" s="11">
        <f t="shared" ref="S131:S194" si="16">((J131/(60*60*24))+DATE(1970,1,1))+(-6/24)</f>
        <v>41882.687303240738</v>
      </c>
      <c r="T131" s="11">
        <f t="shared" ref="T131:T194" si="17">((I131/(60*60*24))+DATE(1970,1,1))+(-6/24)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7">
        <f t="shared" si="12"/>
        <v>0</v>
      </c>
      <c r="P132" s="8" t="e">
        <f t="shared" si="13"/>
        <v>#DIV/0!</v>
      </c>
      <c r="Q132" s="9" t="str">
        <f t="shared" si="14"/>
        <v>film &amp; video</v>
      </c>
      <c r="R132" s="9" t="str">
        <f t="shared" si="15"/>
        <v>science fiction</v>
      </c>
      <c r="S132" s="11">
        <f t="shared" si="16"/>
        <v>41778.66541666667</v>
      </c>
      <c r="T132" s="11">
        <f t="shared" si="17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7">
        <f t="shared" si="12"/>
        <v>0</v>
      </c>
      <c r="P133" s="8" t="e">
        <f t="shared" si="13"/>
        <v>#DIV/0!</v>
      </c>
      <c r="Q133" s="9" t="str">
        <f t="shared" si="14"/>
        <v>film &amp; video</v>
      </c>
      <c r="R133" s="9" t="str">
        <f t="shared" si="15"/>
        <v>science fiction</v>
      </c>
      <c r="S133" s="11">
        <f t="shared" si="16"/>
        <v>42541.587511574078</v>
      </c>
      <c r="T133" s="11">
        <f t="shared" si="17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7">
        <f t="shared" si="12"/>
        <v>9.5687499999999996</v>
      </c>
      <c r="P134" s="8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11">
        <f t="shared" si="16"/>
        <v>41905.562581018516</v>
      </c>
      <c r="T134" s="11">
        <f t="shared" si="17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7">
        <f t="shared" si="12"/>
        <v>0</v>
      </c>
      <c r="P135" s="8" t="e">
        <f t="shared" si="13"/>
        <v>#DIV/0!</v>
      </c>
      <c r="Q135" s="9" t="str">
        <f t="shared" si="14"/>
        <v>film &amp; video</v>
      </c>
      <c r="R135" s="9" t="str">
        <f t="shared" si="15"/>
        <v>science fiction</v>
      </c>
      <c r="S135" s="11">
        <f t="shared" si="16"/>
        <v>42491.55768518518</v>
      </c>
      <c r="T135" s="11">
        <f t="shared" si="17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7">
        <f t="shared" si="12"/>
        <v>0</v>
      </c>
      <c r="P136" s="8" t="e">
        <f t="shared" si="13"/>
        <v>#DIV/0!</v>
      </c>
      <c r="Q136" s="9" t="str">
        <f t="shared" si="14"/>
        <v>film &amp; video</v>
      </c>
      <c r="R136" s="9" t="str">
        <f t="shared" si="15"/>
        <v>science fiction</v>
      </c>
      <c r="S136" s="11">
        <f t="shared" si="16"/>
        <v>42221.659930555557</v>
      </c>
      <c r="T136" s="11">
        <f t="shared" si="17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7">
        <f t="shared" si="12"/>
        <v>13.433333333333334</v>
      </c>
      <c r="P137" s="8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1">
        <f t="shared" si="16"/>
        <v>41788.131909722222</v>
      </c>
      <c r="T137" s="11">
        <f t="shared" si="17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7">
        <f t="shared" si="12"/>
        <v>0</v>
      </c>
      <c r="P138" s="8" t="e">
        <f t="shared" si="13"/>
        <v>#DIV/0!</v>
      </c>
      <c r="Q138" s="9" t="str">
        <f t="shared" si="14"/>
        <v>film &amp; video</v>
      </c>
      <c r="R138" s="9" t="str">
        <f t="shared" si="15"/>
        <v>science fiction</v>
      </c>
      <c r="S138" s="11">
        <f t="shared" si="16"/>
        <v>42096.160115740742</v>
      </c>
      <c r="T138" s="11">
        <f t="shared" si="17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7">
        <f t="shared" si="12"/>
        <v>0</v>
      </c>
      <c r="P139" s="8" t="e">
        <f t="shared" si="13"/>
        <v>#DIV/0!</v>
      </c>
      <c r="Q139" s="9" t="str">
        <f t="shared" si="14"/>
        <v>film &amp; video</v>
      </c>
      <c r="R139" s="9" t="str">
        <f t="shared" si="15"/>
        <v>science fiction</v>
      </c>
      <c r="S139" s="11">
        <f t="shared" si="16"/>
        <v>42239.323993055557</v>
      </c>
      <c r="T139" s="11">
        <f t="shared" si="17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7">
        <f t="shared" si="12"/>
        <v>3.1413333333333333</v>
      </c>
      <c r="P140" s="8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11">
        <f t="shared" si="16"/>
        <v>42186.007418981477</v>
      </c>
      <c r="T140" s="11">
        <f t="shared" si="17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7">
        <f t="shared" si="12"/>
        <v>100</v>
      </c>
      <c r="P141" s="8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1">
        <f t="shared" si="16"/>
        <v>42187.670972222222</v>
      </c>
      <c r="T141" s="11">
        <f t="shared" si="17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7">
        <f t="shared" si="12"/>
        <v>0</v>
      </c>
      <c r="P142" s="8" t="e">
        <f t="shared" si="13"/>
        <v>#DIV/0!</v>
      </c>
      <c r="Q142" s="9" t="str">
        <f t="shared" si="14"/>
        <v>film &amp; video</v>
      </c>
      <c r="R142" s="9" t="str">
        <f t="shared" si="15"/>
        <v>science fiction</v>
      </c>
      <c r="S142" s="11">
        <f t="shared" si="16"/>
        <v>42052.948287037041</v>
      </c>
      <c r="T142" s="11">
        <f t="shared" si="17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7">
        <f t="shared" si="12"/>
        <v>10.775</v>
      </c>
      <c r="P143" s="8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11">
        <f t="shared" si="16"/>
        <v>42109.903043981481</v>
      </c>
      <c r="T143" s="11">
        <f t="shared" si="17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7">
        <f t="shared" si="12"/>
        <v>0.33333333333333337</v>
      </c>
      <c r="P144" s="8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1">
        <f t="shared" si="16"/>
        <v>41938.643263888887</v>
      </c>
      <c r="T144" s="11">
        <f t="shared" si="17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7">
        <f t="shared" si="12"/>
        <v>0</v>
      </c>
      <c r="P145" s="8" t="e">
        <f t="shared" si="13"/>
        <v>#DIV/0!</v>
      </c>
      <c r="Q145" s="9" t="str">
        <f t="shared" si="14"/>
        <v>film &amp; video</v>
      </c>
      <c r="R145" s="9" t="str">
        <f t="shared" si="15"/>
        <v>science fiction</v>
      </c>
      <c r="S145" s="11">
        <f t="shared" si="16"/>
        <v>42558.814143518517</v>
      </c>
      <c r="T145" s="11">
        <f t="shared" si="17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7">
        <f t="shared" si="12"/>
        <v>27.6</v>
      </c>
      <c r="P146" s="8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11">
        <f t="shared" si="16"/>
        <v>42047.512407407412</v>
      </c>
      <c r="T146" s="11">
        <f t="shared" si="17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7">
        <f t="shared" si="12"/>
        <v>7.5111111111111111</v>
      </c>
      <c r="P147" s="8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11">
        <f t="shared" si="16"/>
        <v>42200.292268518519</v>
      </c>
      <c r="T147" s="11">
        <f t="shared" si="17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7">
        <f t="shared" si="12"/>
        <v>0.57499999999999996</v>
      </c>
      <c r="P148" s="8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11">
        <f t="shared" si="16"/>
        <v>42692.766180555554</v>
      </c>
      <c r="T148" s="11">
        <f t="shared" si="17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7">
        <f t="shared" si="12"/>
        <v>0</v>
      </c>
      <c r="P149" s="8" t="e">
        <f t="shared" si="13"/>
        <v>#DIV/0!</v>
      </c>
      <c r="Q149" s="9" t="str">
        <f t="shared" si="14"/>
        <v>film &amp; video</v>
      </c>
      <c r="R149" s="9" t="str">
        <f t="shared" si="15"/>
        <v>science fiction</v>
      </c>
      <c r="S149" s="11">
        <f t="shared" si="16"/>
        <v>41969.517824074079</v>
      </c>
      <c r="T149" s="11">
        <f t="shared" si="17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7">
        <f t="shared" si="12"/>
        <v>0.08</v>
      </c>
      <c r="P150" s="8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1">
        <f t="shared" si="16"/>
        <v>42397.031666666662</v>
      </c>
      <c r="T150" s="11">
        <f t="shared" si="17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7">
        <f t="shared" si="12"/>
        <v>0.91999999999999993</v>
      </c>
      <c r="P151" s="8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11">
        <f t="shared" si="16"/>
        <v>41967.922106481477</v>
      </c>
      <c r="T151" s="11">
        <f t="shared" si="17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7">
        <f t="shared" si="12"/>
        <v>23.163076923076922</v>
      </c>
      <c r="P152" s="8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11">
        <f t="shared" si="16"/>
        <v>42089.911828703705</v>
      </c>
      <c r="T152" s="11">
        <f t="shared" si="17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7">
        <f t="shared" si="12"/>
        <v>5.5999999999999994E-2</v>
      </c>
      <c r="P153" s="8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1">
        <f t="shared" si="16"/>
        <v>42113.300821759258</v>
      </c>
      <c r="T153" s="11">
        <f t="shared" si="17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7">
        <f t="shared" si="12"/>
        <v>7.8947368421052634E-3</v>
      </c>
      <c r="P154" s="8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1">
        <f t="shared" si="16"/>
        <v>41874.827546296292</v>
      </c>
      <c r="T154" s="11">
        <f t="shared" si="17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7">
        <f t="shared" si="12"/>
        <v>0.71799999999999997</v>
      </c>
      <c r="P155" s="8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1">
        <f t="shared" si="16"/>
        <v>41933.336157407408</v>
      </c>
      <c r="T155" s="11">
        <f t="shared" si="17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7">
        <f t="shared" si="12"/>
        <v>2.666666666666667</v>
      </c>
      <c r="P156" s="8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11">
        <f t="shared" si="16"/>
        <v>42115.297395833331</v>
      </c>
      <c r="T156" s="11">
        <f t="shared" si="17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7">
        <f t="shared" si="12"/>
        <v>6.0000000000000001E-3</v>
      </c>
      <c r="P157" s="8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1">
        <f t="shared" si="16"/>
        <v>42168.309432870374</v>
      </c>
      <c r="T157" s="11">
        <f t="shared" si="17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7">
        <f t="shared" si="12"/>
        <v>5.0999999999999996</v>
      </c>
      <c r="P158" s="8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1">
        <f t="shared" si="16"/>
        <v>41793.874953703707</v>
      </c>
      <c r="T158" s="11">
        <f t="shared" si="17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7">
        <f t="shared" si="12"/>
        <v>0.26711185308848079</v>
      </c>
      <c r="P159" s="8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1">
        <f t="shared" si="16"/>
        <v>42396.661712962959</v>
      </c>
      <c r="T159" s="11">
        <f t="shared" si="17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7">
        <f t="shared" si="12"/>
        <v>0</v>
      </c>
      <c r="P160" s="8" t="e">
        <f t="shared" si="13"/>
        <v>#DIV/0!</v>
      </c>
      <c r="Q160" s="9" t="str">
        <f t="shared" si="14"/>
        <v>film &amp; video</v>
      </c>
      <c r="R160" s="9" t="str">
        <f t="shared" si="15"/>
        <v>science fiction</v>
      </c>
      <c r="S160" s="11">
        <f t="shared" si="16"/>
        <v>41903.82671296296</v>
      </c>
      <c r="T160" s="11">
        <f t="shared" si="17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7">
        <f t="shared" si="12"/>
        <v>2E-3</v>
      </c>
      <c r="P161" s="8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1">
        <f t="shared" si="16"/>
        <v>42514.184548611112</v>
      </c>
      <c r="T161" s="11">
        <f t="shared" si="17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7">
        <f t="shared" si="12"/>
        <v>0</v>
      </c>
      <c r="P162" s="8" t="e">
        <f t="shared" si="13"/>
        <v>#DIV/0!</v>
      </c>
      <c r="Q162" s="9" t="str">
        <f t="shared" si="14"/>
        <v>film &amp; video</v>
      </c>
      <c r="R162" s="9" t="str">
        <f t="shared" si="15"/>
        <v>drama</v>
      </c>
      <c r="S162" s="11">
        <f t="shared" si="16"/>
        <v>42171.663090277776</v>
      </c>
      <c r="T162" s="11">
        <f t="shared" si="17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7">
        <f t="shared" si="12"/>
        <v>0.01</v>
      </c>
      <c r="P163" s="8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1">
        <f t="shared" si="16"/>
        <v>41792.437442129631</v>
      </c>
      <c r="T163" s="11">
        <f t="shared" si="17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7">
        <f t="shared" si="12"/>
        <v>15.535714285714286</v>
      </c>
      <c r="P164" s="8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1">
        <f t="shared" si="16"/>
        <v>41834.876805555556</v>
      </c>
      <c r="T164" s="11">
        <f t="shared" si="17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7">
        <f t="shared" si="12"/>
        <v>0</v>
      </c>
      <c r="P165" s="8" t="e">
        <f t="shared" si="13"/>
        <v>#DIV/0!</v>
      </c>
      <c r="Q165" s="9" t="str">
        <f t="shared" si="14"/>
        <v>film &amp; video</v>
      </c>
      <c r="R165" s="9" t="str">
        <f t="shared" si="15"/>
        <v>drama</v>
      </c>
      <c r="S165" s="11">
        <f t="shared" si="16"/>
        <v>42243.711273148147</v>
      </c>
      <c r="T165" s="11">
        <f t="shared" si="17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7">
        <f t="shared" si="12"/>
        <v>0.53333333333333333</v>
      </c>
      <c r="P166" s="8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11">
        <f t="shared" si="16"/>
        <v>41841.512743055559</v>
      </c>
      <c r="T166" s="11">
        <f t="shared" si="17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7">
        <f t="shared" si="12"/>
        <v>0</v>
      </c>
      <c r="P167" s="8" t="e">
        <f t="shared" si="13"/>
        <v>#DIV/0!</v>
      </c>
      <c r="Q167" s="9" t="str">
        <f t="shared" si="14"/>
        <v>film &amp; video</v>
      </c>
      <c r="R167" s="9" t="str">
        <f t="shared" si="15"/>
        <v>drama</v>
      </c>
      <c r="S167" s="11">
        <f t="shared" si="16"/>
        <v>42351.408842592587</v>
      </c>
      <c r="T167" s="11">
        <f t="shared" si="17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7">
        <f t="shared" si="12"/>
        <v>60</v>
      </c>
      <c r="P168" s="8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1">
        <f t="shared" si="16"/>
        <v>42720.825949074075</v>
      </c>
      <c r="T168" s="11">
        <f t="shared" si="17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7">
        <f t="shared" si="12"/>
        <v>0.01</v>
      </c>
      <c r="P169" s="8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1">
        <f t="shared" si="16"/>
        <v>42160.677488425921</v>
      </c>
      <c r="T169" s="11">
        <f t="shared" si="17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7">
        <f t="shared" si="12"/>
        <v>4.0625</v>
      </c>
      <c r="P170" s="8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11">
        <f t="shared" si="16"/>
        <v>42052.58530092593</v>
      </c>
      <c r="T170" s="11">
        <f t="shared" si="17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7">
        <f t="shared" si="12"/>
        <v>22.400000000000002</v>
      </c>
      <c r="P171" s="8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1">
        <f t="shared" si="16"/>
        <v>41900.255312499998</v>
      </c>
      <c r="T171" s="11">
        <f t="shared" si="17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7">
        <f t="shared" si="12"/>
        <v>3.25</v>
      </c>
      <c r="P172" s="8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1">
        <f t="shared" si="16"/>
        <v>42216.727812500001</v>
      </c>
      <c r="T172" s="11">
        <f t="shared" si="17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7">
        <f t="shared" si="12"/>
        <v>2E-3</v>
      </c>
      <c r="P173" s="8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1">
        <f t="shared" si="16"/>
        <v>42533.930717592593</v>
      </c>
      <c r="T173" s="11">
        <f t="shared" si="17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7">
        <f t="shared" si="12"/>
        <v>0</v>
      </c>
      <c r="P174" s="8" t="e">
        <f t="shared" si="13"/>
        <v>#DIV/0!</v>
      </c>
      <c r="Q174" s="9" t="str">
        <f t="shared" si="14"/>
        <v>film &amp; video</v>
      </c>
      <c r="R174" s="9" t="str">
        <f t="shared" si="15"/>
        <v>drama</v>
      </c>
      <c r="S174" s="11">
        <f t="shared" si="16"/>
        <v>42047.144942129627</v>
      </c>
      <c r="T174" s="11">
        <f t="shared" si="17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7">
        <f t="shared" si="12"/>
        <v>0</v>
      </c>
      <c r="P175" s="8" t="e">
        <f t="shared" si="13"/>
        <v>#DIV/0!</v>
      </c>
      <c r="Q175" s="9" t="str">
        <f t="shared" si="14"/>
        <v>film &amp; video</v>
      </c>
      <c r="R175" s="9" t="str">
        <f t="shared" si="15"/>
        <v>drama</v>
      </c>
      <c r="S175" s="11">
        <f t="shared" si="16"/>
        <v>42033.323009259257</v>
      </c>
      <c r="T175" s="11">
        <f t="shared" si="17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7">
        <f t="shared" si="12"/>
        <v>0</v>
      </c>
      <c r="P176" s="8" t="e">
        <f t="shared" si="13"/>
        <v>#DIV/0!</v>
      </c>
      <c r="Q176" s="9" t="str">
        <f t="shared" si="14"/>
        <v>film &amp; video</v>
      </c>
      <c r="R176" s="9" t="str">
        <f t="shared" si="15"/>
        <v>drama</v>
      </c>
      <c r="S176" s="11">
        <f t="shared" si="16"/>
        <v>42072.508981481486</v>
      </c>
      <c r="T176" s="11">
        <f t="shared" si="17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7">
        <f t="shared" si="12"/>
        <v>6.4850000000000003</v>
      </c>
      <c r="P177" s="8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11">
        <f t="shared" si="16"/>
        <v>41855.527905092589</v>
      </c>
      <c r="T177" s="11">
        <f t="shared" si="17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7">
        <f t="shared" si="12"/>
        <v>0</v>
      </c>
      <c r="P178" s="8" t="e">
        <f t="shared" si="13"/>
        <v>#DIV/0!</v>
      </c>
      <c r="Q178" s="9" t="str">
        <f t="shared" si="14"/>
        <v>film &amp; video</v>
      </c>
      <c r="R178" s="9" t="str">
        <f t="shared" si="15"/>
        <v>drama</v>
      </c>
      <c r="S178" s="11">
        <f t="shared" si="16"/>
        <v>42191.574062500003</v>
      </c>
      <c r="T178" s="11">
        <f t="shared" si="17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7">
        <f t="shared" si="12"/>
        <v>40</v>
      </c>
      <c r="P179" s="8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11">
        <f t="shared" si="16"/>
        <v>42069.797754629632</v>
      </c>
      <c r="T179" s="11">
        <f t="shared" si="17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7">
        <f t="shared" si="12"/>
        <v>0</v>
      </c>
      <c r="P180" s="8" t="e">
        <f t="shared" si="13"/>
        <v>#DIV/0!</v>
      </c>
      <c r="Q180" s="9" t="str">
        <f t="shared" si="14"/>
        <v>film &amp; video</v>
      </c>
      <c r="R180" s="9" t="str">
        <f t="shared" si="15"/>
        <v>drama</v>
      </c>
      <c r="S180" s="11">
        <f t="shared" si="16"/>
        <v>42304.705381944441</v>
      </c>
      <c r="T180" s="11">
        <f t="shared" si="17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7">
        <f t="shared" si="12"/>
        <v>20</v>
      </c>
      <c r="P181" s="8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1">
        <f t="shared" si="16"/>
        <v>42402.830497685187</v>
      </c>
      <c r="T181" s="11">
        <f t="shared" si="17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7">
        <f t="shared" si="12"/>
        <v>33.416666666666664</v>
      </c>
      <c r="P182" s="8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11">
        <f t="shared" si="16"/>
        <v>42067.741238425922</v>
      </c>
      <c r="T182" s="11">
        <f t="shared" si="17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7">
        <f t="shared" si="12"/>
        <v>21.092608822670172</v>
      </c>
      <c r="P183" s="8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1">
        <f t="shared" si="16"/>
        <v>42147.491840277777</v>
      </c>
      <c r="T183" s="11">
        <f t="shared" si="17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7">
        <f t="shared" si="12"/>
        <v>0</v>
      </c>
      <c r="P184" s="8" t="e">
        <f t="shared" si="13"/>
        <v>#DIV/0!</v>
      </c>
      <c r="Q184" s="9" t="str">
        <f t="shared" si="14"/>
        <v>film &amp; video</v>
      </c>
      <c r="R184" s="9" t="str">
        <f t="shared" si="15"/>
        <v>drama</v>
      </c>
      <c r="S184" s="11">
        <f t="shared" si="16"/>
        <v>42711.761944444443</v>
      </c>
      <c r="T184" s="11">
        <f t="shared" si="17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7">
        <f t="shared" si="12"/>
        <v>35.856000000000002</v>
      </c>
      <c r="P185" s="8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1">
        <f t="shared" si="16"/>
        <v>41939.560300925928</v>
      </c>
      <c r="T185" s="11">
        <f t="shared" si="17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7">
        <f t="shared" si="12"/>
        <v>3.4000000000000004</v>
      </c>
      <c r="P186" s="8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1">
        <f t="shared" si="16"/>
        <v>41825.541226851856</v>
      </c>
      <c r="T186" s="11">
        <f t="shared" si="17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7">
        <f t="shared" si="12"/>
        <v>5.5</v>
      </c>
      <c r="P187" s="8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1">
        <f t="shared" si="16"/>
        <v>42570.66133101852</v>
      </c>
      <c r="T187" s="11">
        <f t="shared" si="17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7">
        <f t="shared" si="12"/>
        <v>0</v>
      </c>
      <c r="P188" s="8" t="e">
        <f t="shared" si="13"/>
        <v>#DIV/0!</v>
      </c>
      <c r="Q188" s="9" t="str">
        <f t="shared" si="14"/>
        <v>film &amp; video</v>
      </c>
      <c r="R188" s="9" t="str">
        <f t="shared" si="15"/>
        <v>drama</v>
      </c>
      <c r="S188" s="11">
        <f t="shared" si="16"/>
        <v>42767.562893518523</v>
      </c>
      <c r="T188" s="11">
        <f t="shared" si="17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7">
        <f t="shared" si="12"/>
        <v>16</v>
      </c>
      <c r="P189" s="8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1">
        <f t="shared" si="16"/>
        <v>42181.984456018516</v>
      </c>
      <c r="T189" s="11">
        <f t="shared" si="17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7">
        <f t="shared" si="12"/>
        <v>0</v>
      </c>
      <c r="P190" s="8" t="e">
        <f t="shared" si="13"/>
        <v>#DIV/0!</v>
      </c>
      <c r="Q190" s="9" t="str">
        <f t="shared" si="14"/>
        <v>film &amp; video</v>
      </c>
      <c r="R190" s="9" t="str">
        <f t="shared" si="15"/>
        <v>drama</v>
      </c>
      <c r="S190" s="11">
        <f t="shared" si="16"/>
        <v>41856.93304398148</v>
      </c>
      <c r="T190" s="11">
        <f t="shared" si="17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7">
        <f t="shared" si="12"/>
        <v>6.8999999999999992E-2</v>
      </c>
      <c r="P191" s="8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1">
        <f t="shared" si="16"/>
        <v>42556.440706018519</v>
      </c>
      <c r="T191" s="11">
        <f t="shared" si="17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7">
        <f t="shared" si="12"/>
        <v>0.41666666666666669</v>
      </c>
      <c r="P192" s="8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1">
        <f t="shared" si="16"/>
        <v>42527.400995370372</v>
      </c>
      <c r="T192" s="11">
        <f t="shared" si="17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7">
        <f t="shared" si="12"/>
        <v>5</v>
      </c>
      <c r="P193" s="8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11">
        <f t="shared" si="16"/>
        <v>42239.191412037035</v>
      </c>
      <c r="T193" s="11">
        <f t="shared" si="17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7">
        <f t="shared" si="12"/>
        <v>1.6999999999999999E-3</v>
      </c>
      <c r="P194" s="8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11">
        <f t="shared" si="16"/>
        <v>41899.542037037041</v>
      </c>
      <c r="T194" s="11">
        <f t="shared" si="17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7">
        <f t="shared" ref="O195:O258" si="18">(E195/D195)*100</f>
        <v>0</v>
      </c>
      <c r="P195" s="8" t="e">
        <f t="shared" ref="P195:P258" si="19">E195/L195</f>
        <v>#DIV/0!</v>
      </c>
      <c r="Q195" s="9" t="str">
        <f t="shared" ref="Q195:Q258" si="20">LEFT(N195, SEARCH("/",N195,1)-1)</f>
        <v>film &amp; video</v>
      </c>
      <c r="R195" s="9" t="str">
        <f t="shared" ref="R195:R258" si="21">RIGHT(N195, LEN(N195)-SEARCH("/",N195))</f>
        <v>drama</v>
      </c>
      <c r="S195" s="11">
        <f t="shared" ref="S195:S258" si="22">((J195/(60*60*24))+DATE(1970,1,1))+(-6/24)</f>
        <v>41911.684791666667</v>
      </c>
      <c r="T195" s="11">
        <f t="shared" ref="T195:T258" si="23">((I195/(60*60*24))+DATE(1970,1,1))+(-6/24)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7">
        <f t="shared" si="18"/>
        <v>0.12</v>
      </c>
      <c r="P196" s="8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1">
        <f t="shared" si="22"/>
        <v>42375.746886574074</v>
      </c>
      <c r="T196" s="11">
        <f t="shared" si="23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7">
        <f t="shared" si="18"/>
        <v>0</v>
      </c>
      <c r="P197" s="8" t="e">
        <f t="shared" si="19"/>
        <v>#DIV/0!</v>
      </c>
      <c r="Q197" s="9" t="str">
        <f t="shared" si="20"/>
        <v>film &amp; video</v>
      </c>
      <c r="R197" s="9" t="str">
        <f t="shared" si="21"/>
        <v>drama</v>
      </c>
      <c r="S197" s="11">
        <f t="shared" si="22"/>
        <v>42135.42050925926</v>
      </c>
      <c r="T197" s="11">
        <f t="shared" si="23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7">
        <f t="shared" si="18"/>
        <v>41.857142857142861</v>
      </c>
      <c r="P198" s="8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11">
        <f t="shared" si="22"/>
        <v>42259.292800925927</v>
      </c>
      <c r="T198" s="11">
        <f t="shared" si="23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7">
        <f t="shared" si="18"/>
        <v>10.48</v>
      </c>
      <c r="P199" s="8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1">
        <f t="shared" si="22"/>
        <v>42741.598379629635</v>
      </c>
      <c r="T199" s="11">
        <f t="shared" si="23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7">
        <f t="shared" si="18"/>
        <v>1.1159999999999999</v>
      </c>
      <c r="P200" s="8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1">
        <f t="shared" si="22"/>
        <v>41887.133356481485</v>
      </c>
      <c r="T200" s="11">
        <f t="shared" si="23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7">
        <f t="shared" si="18"/>
        <v>0</v>
      </c>
      <c r="P201" s="8" t="e">
        <f t="shared" si="19"/>
        <v>#DIV/0!</v>
      </c>
      <c r="Q201" s="9" t="str">
        <f t="shared" si="20"/>
        <v>film &amp; video</v>
      </c>
      <c r="R201" s="9" t="str">
        <f t="shared" si="21"/>
        <v>drama</v>
      </c>
      <c r="S201" s="11">
        <f t="shared" si="22"/>
        <v>42583.873865740738</v>
      </c>
      <c r="T201" s="11">
        <f t="shared" si="23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7">
        <f t="shared" si="18"/>
        <v>26.192500000000003</v>
      </c>
      <c r="P202" s="8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11">
        <f t="shared" si="22"/>
        <v>41866.833368055552</v>
      </c>
      <c r="T202" s="11">
        <f t="shared" si="23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7">
        <f t="shared" si="18"/>
        <v>58.461538461538467</v>
      </c>
      <c r="P203" s="8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11">
        <f t="shared" si="22"/>
        <v>42023.568622685183</v>
      </c>
      <c r="T203" s="11">
        <f t="shared" si="23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7">
        <f t="shared" si="18"/>
        <v>0</v>
      </c>
      <c r="P204" s="8" t="e">
        <f t="shared" si="19"/>
        <v>#DIV/0!</v>
      </c>
      <c r="Q204" s="9" t="str">
        <f t="shared" si="20"/>
        <v>film &amp; video</v>
      </c>
      <c r="R204" s="9" t="str">
        <f t="shared" si="21"/>
        <v>drama</v>
      </c>
      <c r="S204" s="11">
        <f t="shared" si="22"/>
        <v>42255.677824074075</v>
      </c>
      <c r="T204" s="11">
        <f t="shared" si="23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7">
        <f t="shared" si="18"/>
        <v>29.84</v>
      </c>
      <c r="P205" s="8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1">
        <f t="shared" si="22"/>
        <v>41973.597962962958</v>
      </c>
      <c r="T205" s="11">
        <f t="shared" si="23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7">
        <f t="shared" si="18"/>
        <v>50.721666666666664</v>
      </c>
      <c r="P206" s="8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11">
        <f t="shared" si="22"/>
        <v>42556.333368055552</v>
      </c>
      <c r="T206" s="11">
        <f t="shared" si="23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7">
        <f t="shared" si="18"/>
        <v>16.25</v>
      </c>
      <c r="P207" s="8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11">
        <f t="shared" si="22"/>
        <v>42248.382199074069</v>
      </c>
      <c r="T207" s="11">
        <f t="shared" si="23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7">
        <f t="shared" si="18"/>
        <v>0</v>
      </c>
      <c r="P208" s="8" t="e">
        <f t="shared" si="19"/>
        <v>#DIV/0!</v>
      </c>
      <c r="Q208" s="9" t="str">
        <f t="shared" si="20"/>
        <v>film &amp; video</v>
      </c>
      <c r="R208" s="9" t="str">
        <f t="shared" si="21"/>
        <v>drama</v>
      </c>
      <c r="S208" s="11">
        <f t="shared" si="22"/>
        <v>42566.754432870366</v>
      </c>
      <c r="T208" s="11">
        <f t="shared" si="23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7">
        <f t="shared" si="18"/>
        <v>15.214285714285714</v>
      </c>
      <c r="P209" s="8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11">
        <f t="shared" si="22"/>
        <v>41977.947199074071</v>
      </c>
      <c r="T209" s="11">
        <f t="shared" si="23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7">
        <f t="shared" si="18"/>
        <v>0</v>
      </c>
      <c r="P210" s="8" t="e">
        <f t="shared" si="19"/>
        <v>#DIV/0!</v>
      </c>
      <c r="Q210" s="9" t="str">
        <f t="shared" si="20"/>
        <v>film &amp; video</v>
      </c>
      <c r="R210" s="9" t="str">
        <f t="shared" si="21"/>
        <v>drama</v>
      </c>
      <c r="S210" s="11">
        <f t="shared" si="22"/>
        <v>41959.119988425926</v>
      </c>
      <c r="T210" s="11">
        <f t="shared" si="23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7">
        <f t="shared" si="18"/>
        <v>0</v>
      </c>
      <c r="P211" s="8" t="e">
        <f t="shared" si="19"/>
        <v>#DIV/0!</v>
      </c>
      <c r="Q211" s="9" t="str">
        <f t="shared" si="20"/>
        <v>film &amp; video</v>
      </c>
      <c r="R211" s="9" t="str">
        <f t="shared" si="21"/>
        <v>drama</v>
      </c>
      <c r="S211" s="11">
        <f t="shared" si="22"/>
        <v>42165.672858796301</v>
      </c>
      <c r="T211" s="11">
        <f t="shared" si="23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7">
        <f t="shared" si="18"/>
        <v>25.25</v>
      </c>
      <c r="P212" s="8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11">
        <f t="shared" si="22"/>
        <v>42248.814722222218</v>
      </c>
      <c r="T212" s="11">
        <f t="shared" si="23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7">
        <f t="shared" si="18"/>
        <v>44.6</v>
      </c>
      <c r="P213" s="8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11">
        <f t="shared" si="22"/>
        <v>42235.909918981481</v>
      </c>
      <c r="T213" s="11">
        <f t="shared" si="23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7">
        <f t="shared" si="18"/>
        <v>1.5873015873015872E-2</v>
      </c>
      <c r="P214" s="8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1">
        <f t="shared" si="22"/>
        <v>42416.631018518514</v>
      </c>
      <c r="T214" s="11">
        <f t="shared" si="23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7">
        <f t="shared" si="18"/>
        <v>0.04</v>
      </c>
      <c r="P215" s="8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1">
        <f t="shared" si="22"/>
        <v>42202.344293981485</v>
      </c>
      <c r="T215" s="11">
        <f t="shared" si="23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7">
        <f t="shared" si="18"/>
        <v>8.0000000000000002E-3</v>
      </c>
      <c r="P216" s="8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1">
        <f t="shared" si="22"/>
        <v>42009.39061342593</v>
      </c>
      <c r="T216" s="11">
        <f t="shared" si="23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7">
        <f t="shared" si="18"/>
        <v>0.22727272727272727</v>
      </c>
      <c r="P217" s="8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1">
        <f t="shared" si="22"/>
        <v>42374.980115740742</v>
      </c>
      <c r="T217" s="11">
        <f t="shared" si="23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7">
        <f t="shared" si="18"/>
        <v>55.698440000000005</v>
      </c>
      <c r="P218" s="8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11">
        <f t="shared" si="22"/>
        <v>42066.708761574075</v>
      </c>
      <c r="T218" s="11">
        <f t="shared" si="23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7">
        <f t="shared" si="18"/>
        <v>11.943</v>
      </c>
      <c r="P219" s="8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11">
        <f t="shared" si="22"/>
        <v>41970.39061342593</v>
      </c>
      <c r="T219" s="11">
        <f t="shared" si="23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7">
        <f t="shared" si="18"/>
        <v>2</v>
      </c>
      <c r="P220" s="8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1">
        <f t="shared" si="22"/>
        <v>42079.378344907411</v>
      </c>
      <c r="T220" s="11">
        <f t="shared" si="23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7">
        <f t="shared" si="18"/>
        <v>17.630000000000003</v>
      </c>
      <c r="P221" s="8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11">
        <f t="shared" si="22"/>
        <v>42429.076678240745</v>
      </c>
      <c r="T221" s="11">
        <f t="shared" si="23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7">
        <f t="shared" si="18"/>
        <v>0.72</v>
      </c>
      <c r="P222" s="8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1">
        <f t="shared" si="22"/>
        <v>42195.393865740742</v>
      </c>
      <c r="T222" s="11">
        <f t="shared" si="23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7">
        <f t="shared" si="18"/>
        <v>0</v>
      </c>
      <c r="P223" s="8" t="e">
        <f t="shared" si="19"/>
        <v>#DIV/0!</v>
      </c>
      <c r="Q223" s="9" t="str">
        <f t="shared" si="20"/>
        <v>film &amp; video</v>
      </c>
      <c r="R223" s="9" t="str">
        <f t="shared" si="21"/>
        <v>drama</v>
      </c>
      <c r="S223" s="11">
        <f t="shared" si="22"/>
        <v>42031.587546296301</v>
      </c>
      <c r="T223" s="11">
        <f t="shared" si="23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7">
        <f t="shared" si="18"/>
        <v>13</v>
      </c>
      <c r="P224" s="8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1">
        <f t="shared" si="22"/>
        <v>42031.519884259258</v>
      </c>
      <c r="T224" s="11">
        <f t="shared" si="23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7">
        <f t="shared" si="18"/>
        <v>0</v>
      </c>
      <c r="P225" s="8" t="e">
        <f t="shared" si="19"/>
        <v>#DIV/0!</v>
      </c>
      <c r="Q225" s="9" t="str">
        <f t="shared" si="20"/>
        <v>film &amp; video</v>
      </c>
      <c r="R225" s="9" t="str">
        <f t="shared" si="21"/>
        <v>drama</v>
      </c>
      <c r="S225" s="11">
        <f t="shared" si="22"/>
        <v>42481.798032407409</v>
      </c>
      <c r="T225" s="11">
        <f t="shared" si="23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7">
        <f t="shared" si="18"/>
        <v>0</v>
      </c>
      <c r="P226" s="8" t="e">
        <f t="shared" si="19"/>
        <v>#DIV/0!</v>
      </c>
      <c r="Q226" s="9" t="str">
        <f t="shared" si="20"/>
        <v>film &amp; video</v>
      </c>
      <c r="R226" s="9" t="str">
        <f t="shared" si="21"/>
        <v>drama</v>
      </c>
      <c r="S226" s="11">
        <f t="shared" si="22"/>
        <v>42134.985254629632</v>
      </c>
      <c r="T226" s="11">
        <f t="shared" si="23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7">
        <f t="shared" si="18"/>
        <v>0</v>
      </c>
      <c r="P227" s="8" t="e">
        <f t="shared" si="19"/>
        <v>#DIV/0!</v>
      </c>
      <c r="Q227" s="9" t="str">
        <f t="shared" si="20"/>
        <v>film &amp; video</v>
      </c>
      <c r="R227" s="9" t="str">
        <f t="shared" si="21"/>
        <v>drama</v>
      </c>
      <c r="S227" s="11">
        <f t="shared" si="22"/>
        <v>42438.711273148147</v>
      </c>
      <c r="T227" s="11">
        <f t="shared" si="23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7">
        <f t="shared" si="18"/>
        <v>0.86206896551724133</v>
      </c>
      <c r="P228" s="8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1">
        <f t="shared" si="22"/>
        <v>42106.416018518517</v>
      </c>
      <c r="T228" s="11">
        <f t="shared" si="23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7">
        <f t="shared" si="18"/>
        <v>0</v>
      </c>
      <c r="P229" s="8" t="e">
        <f t="shared" si="19"/>
        <v>#DIV/0!</v>
      </c>
      <c r="Q229" s="9" t="str">
        <f t="shared" si="20"/>
        <v>film &amp; video</v>
      </c>
      <c r="R229" s="9" t="str">
        <f t="shared" si="21"/>
        <v>drama</v>
      </c>
      <c r="S229" s="11">
        <f t="shared" si="22"/>
        <v>42164.643993055557</v>
      </c>
      <c r="T229" s="11">
        <f t="shared" si="23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7">
        <f t="shared" si="18"/>
        <v>0</v>
      </c>
      <c r="P230" s="8" t="e">
        <f t="shared" si="19"/>
        <v>#DIV/0!</v>
      </c>
      <c r="Q230" s="9" t="str">
        <f t="shared" si="20"/>
        <v>film &amp; video</v>
      </c>
      <c r="R230" s="9" t="str">
        <f t="shared" si="21"/>
        <v>drama</v>
      </c>
      <c r="S230" s="11">
        <f t="shared" si="22"/>
        <v>42096.436400462961</v>
      </c>
      <c r="T230" s="11">
        <f t="shared" si="23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7">
        <f t="shared" si="18"/>
        <v>0</v>
      </c>
      <c r="P231" s="8" t="e">
        <f t="shared" si="19"/>
        <v>#DIV/0!</v>
      </c>
      <c r="Q231" s="9" t="str">
        <f t="shared" si="20"/>
        <v>film &amp; video</v>
      </c>
      <c r="R231" s="9" t="str">
        <f t="shared" si="21"/>
        <v>drama</v>
      </c>
      <c r="S231" s="11">
        <f t="shared" si="22"/>
        <v>42383.683993055558</v>
      </c>
      <c r="T231" s="11">
        <f t="shared" si="23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7">
        <f t="shared" si="18"/>
        <v>0.4</v>
      </c>
      <c r="P232" s="8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1">
        <f t="shared" si="22"/>
        <v>42129.52721064815</v>
      </c>
      <c r="T232" s="11">
        <f t="shared" si="23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7">
        <f t="shared" si="18"/>
        <v>0</v>
      </c>
      <c r="P233" s="8" t="e">
        <f t="shared" si="19"/>
        <v>#DIV/0!</v>
      </c>
      <c r="Q233" s="9" t="str">
        <f t="shared" si="20"/>
        <v>film &amp; video</v>
      </c>
      <c r="R233" s="9" t="str">
        <f t="shared" si="21"/>
        <v>drama</v>
      </c>
      <c r="S233" s="11">
        <f t="shared" si="22"/>
        <v>42341.708923611106</v>
      </c>
      <c r="T233" s="11">
        <f t="shared" si="23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7">
        <f t="shared" si="18"/>
        <v>2.75</v>
      </c>
      <c r="P234" s="8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11">
        <f t="shared" si="22"/>
        <v>42032.57576388889</v>
      </c>
      <c r="T234" s="11">
        <f t="shared" si="23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7">
        <f t="shared" si="18"/>
        <v>0</v>
      </c>
      <c r="P235" s="8" t="e">
        <f t="shared" si="19"/>
        <v>#DIV/0!</v>
      </c>
      <c r="Q235" s="9" t="str">
        <f t="shared" si="20"/>
        <v>film &amp; video</v>
      </c>
      <c r="R235" s="9" t="str">
        <f t="shared" si="21"/>
        <v>drama</v>
      </c>
      <c r="S235" s="11">
        <f t="shared" si="22"/>
        <v>42612.661712962959</v>
      </c>
      <c r="T235" s="11">
        <f t="shared" si="23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7">
        <f t="shared" si="18"/>
        <v>40.1</v>
      </c>
      <c r="P236" s="8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1">
        <f t="shared" si="22"/>
        <v>42135.785405092596</v>
      </c>
      <c r="T236" s="11">
        <f t="shared" si="23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7">
        <f t="shared" si="18"/>
        <v>0</v>
      </c>
      <c r="P237" s="8" t="e">
        <f t="shared" si="19"/>
        <v>#DIV/0!</v>
      </c>
      <c r="Q237" s="9" t="str">
        <f t="shared" si="20"/>
        <v>film &amp; video</v>
      </c>
      <c r="R237" s="9" t="str">
        <f t="shared" si="21"/>
        <v>drama</v>
      </c>
      <c r="S237" s="11">
        <f t="shared" si="22"/>
        <v>42164.658530092594</v>
      </c>
      <c r="T237" s="11">
        <f t="shared" si="23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7">
        <f t="shared" si="18"/>
        <v>0</v>
      </c>
      <c r="P238" s="8" t="e">
        <f t="shared" si="19"/>
        <v>#DIV/0!</v>
      </c>
      <c r="Q238" s="9" t="str">
        <f t="shared" si="20"/>
        <v>film &amp; video</v>
      </c>
      <c r="R238" s="9" t="str">
        <f t="shared" si="21"/>
        <v>drama</v>
      </c>
      <c r="S238" s="11">
        <f t="shared" si="22"/>
        <v>42320.834479166668</v>
      </c>
      <c r="T238" s="11">
        <f t="shared" si="23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7">
        <f t="shared" si="18"/>
        <v>0.33333333333333337</v>
      </c>
      <c r="P239" s="8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1">
        <f t="shared" si="22"/>
        <v>42377.327187499999</v>
      </c>
      <c r="T239" s="11">
        <f t="shared" si="23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7">
        <f t="shared" si="18"/>
        <v>0</v>
      </c>
      <c r="P240" s="8" t="e">
        <f t="shared" si="19"/>
        <v>#DIV/0!</v>
      </c>
      <c r="Q240" s="9" t="str">
        <f t="shared" si="20"/>
        <v>film &amp; video</v>
      </c>
      <c r="R240" s="9" t="str">
        <f t="shared" si="21"/>
        <v>drama</v>
      </c>
      <c r="S240" s="11">
        <f t="shared" si="22"/>
        <v>42713.712500000001</v>
      </c>
      <c r="T240" s="11">
        <f t="shared" si="23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7">
        <f t="shared" si="18"/>
        <v>25</v>
      </c>
      <c r="P241" s="8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1">
        <f t="shared" si="22"/>
        <v>42296.860300925924</v>
      </c>
      <c r="T241" s="11">
        <f t="shared" si="23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7">
        <f t="shared" si="18"/>
        <v>107.63413333333334</v>
      </c>
      <c r="P242" s="8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11">
        <f t="shared" si="22"/>
        <v>41354.458460648151</v>
      </c>
      <c r="T242" s="11">
        <f t="shared" si="23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7">
        <f t="shared" si="18"/>
        <v>112.63736263736264</v>
      </c>
      <c r="P243" s="8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11">
        <f t="shared" si="22"/>
        <v>41949.447962962964</v>
      </c>
      <c r="T243" s="11">
        <f t="shared" si="23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7">
        <f t="shared" si="18"/>
        <v>113.46153846153845</v>
      </c>
      <c r="P244" s="8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11">
        <f t="shared" si="22"/>
        <v>40862.242939814816</v>
      </c>
      <c r="T244" s="11">
        <f t="shared" si="23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7">
        <f t="shared" si="18"/>
        <v>102.592</v>
      </c>
      <c r="P245" s="8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11">
        <f t="shared" si="22"/>
        <v>41661.797500000001</v>
      </c>
      <c r="T245" s="11">
        <f t="shared" si="23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7">
        <f t="shared" si="18"/>
        <v>113.75714285714287</v>
      </c>
      <c r="P246" s="8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11">
        <f t="shared" si="22"/>
        <v>40213.073599537034</v>
      </c>
      <c r="T246" s="11">
        <f t="shared" si="23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7">
        <f t="shared" si="18"/>
        <v>103.71999999999998</v>
      </c>
      <c r="P247" s="8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11">
        <f t="shared" si="22"/>
        <v>41106.803067129629</v>
      </c>
      <c r="T247" s="11">
        <f t="shared" si="23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7">
        <f t="shared" si="18"/>
        <v>305.46000000000004</v>
      </c>
      <c r="P248" s="8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11">
        <f t="shared" si="22"/>
        <v>40480.113483796296</v>
      </c>
      <c r="T248" s="11">
        <f t="shared" si="23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7">
        <f t="shared" si="18"/>
        <v>134.1</v>
      </c>
      <c r="P249" s="8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11">
        <f t="shared" si="22"/>
        <v>40430.354328703703</v>
      </c>
      <c r="T249" s="11">
        <f t="shared" si="23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7">
        <f t="shared" si="18"/>
        <v>101.33294117647058</v>
      </c>
      <c r="P250" s="8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11">
        <f t="shared" si="22"/>
        <v>40870.524409722224</v>
      </c>
      <c r="T250" s="11">
        <f t="shared" si="23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7">
        <f t="shared" si="18"/>
        <v>112.92</v>
      </c>
      <c r="P251" s="8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11">
        <f t="shared" si="22"/>
        <v>40332.673842592594</v>
      </c>
      <c r="T251" s="11">
        <f t="shared" si="23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7">
        <f t="shared" si="18"/>
        <v>105.58333333333334</v>
      </c>
      <c r="P252" s="8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11">
        <f t="shared" si="22"/>
        <v>41401.315868055557</v>
      </c>
      <c r="T252" s="11">
        <f t="shared" si="23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7">
        <f t="shared" si="18"/>
        <v>125.57142857142858</v>
      </c>
      <c r="P253" s="8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11">
        <f t="shared" si="22"/>
        <v>41013.537569444445</v>
      </c>
      <c r="T253" s="11">
        <f t="shared" si="23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7">
        <f t="shared" si="18"/>
        <v>184.56</v>
      </c>
      <c r="P254" s="8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11">
        <f t="shared" si="22"/>
        <v>40266.41270833333</v>
      </c>
      <c r="T254" s="11">
        <f t="shared" si="23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7">
        <f t="shared" si="18"/>
        <v>100.73333333333335</v>
      </c>
      <c r="P255" s="8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11">
        <f t="shared" si="22"/>
        <v>40924.400868055556</v>
      </c>
      <c r="T255" s="11">
        <f t="shared" si="23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7">
        <f t="shared" si="18"/>
        <v>116.94725</v>
      </c>
      <c r="P256" s="8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11">
        <f t="shared" si="22"/>
        <v>42263.702662037038</v>
      </c>
      <c r="T256" s="11">
        <f t="shared" si="23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7">
        <f t="shared" si="18"/>
        <v>106.73325</v>
      </c>
      <c r="P257" s="8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11">
        <f t="shared" si="22"/>
        <v>40588.276412037041</v>
      </c>
      <c r="T257" s="11">
        <f t="shared" si="23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7">
        <f t="shared" si="18"/>
        <v>139.1</v>
      </c>
      <c r="P258" s="8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11">
        <f t="shared" si="22"/>
        <v>41319.519293981481</v>
      </c>
      <c r="T258" s="11">
        <f t="shared" si="23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7">
        <f t="shared" ref="O259:O322" si="24">(E259/D259)*100</f>
        <v>106.72648571428572</v>
      </c>
      <c r="P259" s="8">
        <f t="shared" ref="P259:P322" si="25">E259/L259</f>
        <v>66.70405357142856</v>
      </c>
      <c r="Q259" s="9" t="str">
        <f t="shared" ref="Q259:Q322" si="26">LEFT(N259, SEARCH("/",N259,1)-1)</f>
        <v>film &amp; video</v>
      </c>
      <c r="R259" s="9" t="str">
        <f t="shared" ref="R259:R322" si="27">RIGHT(N259, LEN(N259)-SEARCH("/",N259))</f>
        <v>documentary</v>
      </c>
      <c r="S259" s="11">
        <f t="shared" ref="S259:S322" si="28">((J259/(60*60*24))+DATE(1970,1,1))+(-6/24)</f>
        <v>42479.376875000002</v>
      </c>
      <c r="T259" s="11">
        <f t="shared" ref="T259:T322" si="29">((I259/(60*60*24))+DATE(1970,1,1))+(-6/24)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7">
        <f t="shared" si="24"/>
        <v>191.14</v>
      </c>
      <c r="P260" s="8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11">
        <f t="shared" si="28"/>
        <v>40681.801689814813</v>
      </c>
      <c r="T260" s="11">
        <f t="shared" si="2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7">
        <f t="shared" si="24"/>
        <v>131.93789333333334</v>
      </c>
      <c r="P261" s="8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11">
        <f t="shared" si="28"/>
        <v>42072.488067129627</v>
      </c>
      <c r="T261" s="11">
        <f t="shared" si="2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7">
        <f t="shared" si="24"/>
        <v>106.4</v>
      </c>
      <c r="P262" s="8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11">
        <f t="shared" si="28"/>
        <v>40330.505543981482</v>
      </c>
      <c r="T262" s="11">
        <f t="shared" si="2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7">
        <f t="shared" si="24"/>
        <v>107.4</v>
      </c>
      <c r="P263" s="8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11">
        <f t="shared" si="28"/>
        <v>41017.635462962964</v>
      </c>
      <c r="T263" s="11">
        <f t="shared" si="2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7">
        <f t="shared" si="24"/>
        <v>240</v>
      </c>
      <c r="P264" s="8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11">
        <f t="shared" si="28"/>
        <v>40554.99800925926</v>
      </c>
      <c r="T264" s="11">
        <f t="shared" si="2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7">
        <f t="shared" si="24"/>
        <v>118.08108</v>
      </c>
      <c r="P265" s="8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11">
        <f t="shared" si="28"/>
        <v>41149.704791666663</v>
      </c>
      <c r="T265" s="11">
        <f t="shared" si="2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7">
        <f t="shared" si="24"/>
        <v>118.19999999999999</v>
      </c>
      <c r="P266" s="8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11">
        <f t="shared" si="28"/>
        <v>41010.370312500003</v>
      </c>
      <c r="T266" s="11">
        <f t="shared" si="2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7">
        <f t="shared" si="24"/>
        <v>111.1</v>
      </c>
      <c r="P267" s="8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11">
        <f t="shared" si="28"/>
        <v>40266.995717592596</v>
      </c>
      <c r="T267" s="11">
        <f t="shared" si="2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7">
        <f t="shared" si="24"/>
        <v>145.5</v>
      </c>
      <c r="P268" s="8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11">
        <f t="shared" si="28"/>
        <v>40204.924849537041</v>
      </c>
      <c r="T268" s="11">
        <f t="shared" si="2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7">
        <f t="shared" si="24"/>
        <v>131.62883248730967</v>
      </c>
      <c r="P269" s="8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11">
        <f t="shared" si="28"/>
        <v>41785.202534722222</v>
      </c>
      <c r="T269" s="11">
        <f t="shared" si="2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7">
        <f t="shared" si="24"/>
        <v>111.4</v>
      </c>
      <c r="P270" s="8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11">
        <f t="shared" si="28"/>
        <v>40808.90252314815</v>
      </c>
      <c r="T270" s="11">
        <f t="shared" si="2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7">
        <f t="shared" si="24"/>
        <v>147.23376999999999</v>
      </c>
      <c r="P271" s="8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11">
        <f t="shared" si="28"/>
        <v>42757.947013888886</v>
      </c>
      <c r="T271" s="11">
        <f t="shared" si="2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7">
        <f t="shared" si="24"/>
        <v>152.60869565217391</v>
      </c>
      <c r="P272" s="8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11">
        <f t="shared" si="28"/>
        <v>40637.61655092593</v>
      </c>
      <c r="T272" s="11">
        <f t="shared" si="2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7">
        <f t="shared" si="24"/>
        <v>104.67999999999999</v>
      </c>
      <c r="P273" s="8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11">
        <f t="shared" si="28"/>
        <v>41611.850243055553</v>
      </c>
      <c r="T273" s="11">
        <f t="shared" si="2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7">
        <f t="shared" si="24"/>
        <v>177.43366666666668</v>
      </c>
      <c r="P274" s="8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11">
        <f t="shared" si="28"/>
        <v>40235.650358796294</v>
      </c>
      <c r="T274" s="11">
        <f t="shared" si="2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7">
        <f t="shared" si="24"/>
        <v>107.7758</v>
      </c>
      <c r="P275" s="8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11">
        <f t="shared" si="28"/>
        <v>40697.248449074075</v>
      </c>
      <c r="T275" s="11">
        <f t="shared" si="2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7">
        <f t="shared" si="24"/>
        <v>156</v>
      </c>
      <c r="P276" s="8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11">
        <f t="shared" si="28"/>
        <v>40969.662372685183</v>
      </c>
      <c r="T276" s="11">
        <f t="shared" si="2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7">
        <f t="shared" si="24"/>
        <v>108.395</v>
      </c>
      <c r="P277" s="8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11">
        <f t="shared" si="28"/>
        <v>41192.782013888893</v>
      </c>
      <c r="T277" s="11">
        <f t="shared" si="2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7">
        <f t="shared" si="24"/>
        <v>147.6</v>
      </c>
      <c r="P278" s="8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11">
        <f t="shared" si="28"/>
        <v>40966.831875000003</v>
      </c>
      <c r="T278" s="11">
        <f t="shared" si="2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7">
        <f t="shared" si="24"/>
        <v>110.38153846153847</v>
      </c>
      <c r="P279" s="8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11">
        <f t="shared" si="28"/>
        <v>42117.641423611116</v>
      </c>
      <c r="T279" s="11">
        <f t="shared" si="2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7">
        <f t="shared" si="24"/>
        <v>150.34814814814814</v>
      </c>
      <c r="P280" s="8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11">
        <f t="shared" si="28"/>
        <v>41163.790960648148</v>
      </c>
      <c r="T280" s="11">
        <f t="shared" si="2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7">
        <f t="shared" si="24"/>
        <v>157.31829411764707</v>
      </c>
      <c r="P281" s="8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11">
        <f t="shared" si="28"/>
        <v>42758.994166666671</v>
      </c>
      <c r="T281" s="11">
        <f t="shared" si="2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7">
        <f t="shared" si="24"/>
        <v>156.14400000000001</v>
      </c>
      <c r="P282" s="8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11">
        <f t="shared" si="28"/>
        <v>41744.340682870374</v>
      </c>
      <c r="T282" s="11">
        <f t="shared" si="2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7">
        <f t="shared" si="24"/>
        <v>120.58763636363636</v>
      </c>
      <c r="P283" s="8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11">
        <f t="shared" si="28"/>
        <v>39949.913344907407</v>
      </c>
      <c r="T283" s="11">
        <f t="shared" si="2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7">
        <f t="shared" si="24"/>
        <v>101.18888888888888</v>
      </c>
      <c r="P284" s="8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11">
        <f t="shared" si="28"/>
        <v>40194.670046296298</v>
      </c>
      <c r="T284" s="11">
        <f t="shared" si="2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7">
        <f t="shared" si="24"/>
        <v>114.27249999999999</v>
      </c>
      <c r="P285" s="8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11">
        <f t="shared" si="28"/>
        <v>40675.46</v>
      </c>
      <c r="T285" s="11">
        <f t="shared" si="2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7">
        <f t="shared" si="24"/>
        <v>104.62615</v>
      </c>
      <c r="P286" s="8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11">
        <f t="shared" si="28"/>
        <v>40904.488194444442</v>
      </c>
      <c r="T286" s="11">
        <f t="shared" si="2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7">
        <f t="shared" si="24"/>
        <v>228.82507142857142</v>
      </c>
      <c r="P287" s="8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11">
        <f t="shared" si="28"/>
        <v>41506.506111111114</v>
      </c>
      <c r="T287" s="11">
        <f t="shared" si="2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7">
        <f t="shared" si="24"/>
        <v>109.15333333333332</v>
      </c>
      <c r="P288" s="8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11">
        <f t="shared" si="28"/>
        <v>41313.566250000003</v>
      </c>
      <c r="T288" s="11">
        <f t="shared" si="2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7">
        <f t="shared" si="24"/>
        <v>176.29999999999998</v>
      </c>
      <c r="P289" s="8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11">
        <f t="shared" si="28"/>
        <v>41184.027986111112</v>
      </c>
      <c r="T289" s="11">
        <f t="shared" si="2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7">
        <f t="shared" si="24"/>
        <v>103.21061999999999</v>
      </c>
      <c r="P290" s="8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11">
        <f t="shared" si="28"/>
        <v>41050.918900462959</v>
      </c>
      <c r="T290" s="11">
        <f t="shared" si="2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7">
        <f t="shared" si="24"/>
        <v>104.82000000000001</v>
      </c>
      <c r="P291" s="8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11">
        <f t="shared" si="28"/>
        <v>41550.206412037034</v>
      </c>
      <c r="T291" s="11">
        <f t="shared" si="2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7">
        <f t="shared" si="24"/>
        <v>106.68444444444445</v>
      </c>
      <c r="P292" s="8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11">
        <f t="shared" si="28"/>
        <v>40526.11917824074</v>
      </c>
      <c r="T292" s="11">
        <f t="shared" si="2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7">
        <f t="shared" si="24"/>
        <v>120.02</v>
      </c>
      <c r="P293" s="8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11">
        <f t="shared" si="28"/>
        <v>41376.519050925926</v>
      </c>
      <c r="T293" s="11">
        <f t="shared" si="2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7">
        <f t="shared" si="24"/>
        <v>101.50693333333334</v>
      </c>
      <c r="P294" s="8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11">
        <f t="shared" si="28"/>
        <v>40812.553229166668</v>
      </c>
      <c r="T294" s="11">
        <f t="shared" si="2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7">
        <f t="shared" si="24"/>
        <v>101.38461538461539</v>
      </c>
      <c r="P295" s="8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11">
        <f t="shared" si="28"/>
        <v>41719.417986111112</v>
      </c>
      <c r="T295" s="11">
        <f t="shared" si="2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7">
        <f t="shared" si="24"/>
        <v>100</v>
      </c>
      <c r="P296" s="8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1">
        <f t="shared" si="28"/>
        <v>40342.834421296298</v>
      </c>
      <c r="T296" s="11">
        <f t="shared" si="2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7">
        <f t="shared" si="24"/>
        <v>133.10911999999999</v>
      </c>
      <c r="P297" s="8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11">
        <f t="shared" si="28"/>
        <v>41518.754733796297</v>
      </c>
      <c r="T297" s="11">
        <f t="shared" si="2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7">
        <f t="shared" si="24"/>
        <v>118.72620000000001</v>
      </c>
      <c r="P298" s="8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11">
        <f t="shared" si="28"/>
        <v>41134.225497685184</v>
      </c>
      <c r="T298" s="11">
        <f t="shared" si="2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7">
        <f t="shared" si="24"/>
        <v>100.64</v>
      </c>
      <c r="P299" s="8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11">
        <f t="shared" si="28"/>
        <v>42089.478020833332</v>
      </c>
      <c r="T299" s="11">
        <f t="shared" si="2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7">
        <f t="shared" si="24"/>
        <v>108.93241269841269</v>
      </c>
      <c r="P300" s="8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11">
        <f t="shared" si="28"/>
        <v>41709.213518518518</v>
      </c>
      <c r="T300" s="11">
        <f t="shared" si="2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7">
        <f t="shared" si="24"/>
        <v>178.95250000000001</v>
      </c>
      <c r="P301" s="8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11">
        <f t="shared" si="28"/>
        <v>40468.975231481483</v>
      </c>
      <c r="T301" s="11">
        <f t="shared" si="2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7">
        <f t="shared" si="24"/>
        <v>101.72264</v>
      </c>
      <c r="P302" s="8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11">
        <f t="shared" si="28"/>
        <v>40626.709930555553</v>
      </c>
      <c r="T302" s="11">
        <f t="shared" si="2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7">
        <f t="shared" si="24"/>
        <v>118.73499999999999</v>
      </c>
      <c r="P303" s="8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11">
        <f t="shared" si="28"/>
        <v>41312.487673611111</v>
      </c>
      <c r="T303" s="11">
        <f t="shared" si="2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7">
        <f t="shared" si="24"/>
        <v>100.46</v>
      </c>
      <c r="P304" s="8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11">
        <f t="shared" si="28"/>
        <v>40933.606921296298</v>
      </c>
      <c r="T304" s="11">
        <f t="shared" si="2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7">
        <f t="shared" si="24"/>
        <v>137.46666666666667</v>
      </c>
      <c r="P305" s="8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11">
        <f t="shared" si="28"/>
        <v>41031.821134259255</v>
      </c>
      <c r="T305" s="11">
        <f t="shared" si="29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7">
        <f t="shared" si="24"/>
        <v>231.64705882352939</v>
      </c>
      <c r="P306" s="8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11">
        <f t="shared" si="28"/>
        <v>41113.844872685186</v>
      </c>
      <c r="T306" s="11">
        <f t="shared" si="2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7">
        <f t="shared" si="24"/>
        <v>130.33333333333331</v>
      </c>
      <c r="P307" s="8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11">
        <f t="shared" si="28"/>
        <v>40948.380196759259</v>
      </c>
      <c r="T307" s="11">
        <f t="shared" si="2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7">
        <f t="shared" si="24"/>
        <v>292.89999999999998</v>
      </c>
      <c r="P308" s="8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11">
        <f t="shared" si="28"/>
        <v>41333.587187500001</v>
      </c>
      <c r="T308" s="11">
        <f t="shared" si="29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7">
        <f t="shared" si="24"/>
        <v>111.31818181818183</v>
      </c>
      <c r="P309" s="8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11">
        <f t="shared" si="28"/>
        <v>41282.694456018522</v>
      </c>
      <c r="T309" s="11">
        <f t="shared" si="29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7">
        <f t="shared" si="24"/>
        <v>105.56666666666668</v>
      </c>
      <c r="P310" s="8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11">
        <f t="shared" si="28"/>
        <v>40567.444560185184</v>
      </c>
      <c r="T310" s="11">
        <f t="shared" si="2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7">
        <f t="shared" si="24"/>
        <v>118.94444444444446</v>
      </c>
      <c r="P311" s="8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11">
        <f t="shared" si="28"/>
        <v>41134.501550925925</v>
      </c>
      <c r="T311" s="11">
        <f t="shared" si="2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7">
        <f t="shared" si="24"/>
        <v>104.129</v>
      </c>
      <c r="P312" s="8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11">
        <f t="shared" si="28"/>
        <v>40820.933136574073</v>
      </c>
      <c r="T312" s="11">
        <f t="shared" si="2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7">
        <f t="shared" si="24"/>
        <v>104.10165000000001</v>
      </c>
      <c r="P313" s="8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11">
        <f t="shared" si="28"/>
        <v>40867.969814814816</v>
      </c>
      <c r="T313" s="11">
        <f t="shared" si="2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7">
        <f t="shared" si="24"/>
        <v>111.87499999999999</v>
      </c>
      <c r="P314" s="8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11">
        <f t="shared" si="28"/>
        <v>41348.627685185187</v>
      </c>
      <c r="T314" s="11">
        <f t="shared" si="2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7">
        <f t="shared" si="24"/>
        <v>104.73529411764706</v>
      </c>
      <c r="P315" s="8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11">
        <f t="shared" si="28"/>
        <v>40356.977939814817</v>
      </c>
      <c r="T315" s="11">
        <f t="shared" si="2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7">
        <f t="shared" si="24"/>
        <v>385.15000000000003</v>
      </c>
      <c r="P316" s="8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11">
        <f t="shared" si="28"/>
        <v>41304.583194444444</v>
      </c>
      <c r="T316" s="11">
        <f t="shared" si="2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7">
        <f t="shared" si="24"/>
        <v>101.248</v>
      </c>
      <c r="P317" s="8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11">
        <f t="shared" si="28"/>
        <v>41113.52238425926</v>
      </c>
      <c r="T317" s="11">
        <f t="shared" si="2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7">
        <f t="shared" si="24"/>
        <v>113.77333333333333</v>
      </c>
      <c r="P318" s="8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11">
        <f t="shared" si="28"/>
        <v>41950.673576388886</v>
      </c>
      <c r="T318" s="11">
        <f t="shared" si="2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7">
        <f t="shared" si="24"/>
        <v>100.80333333333333</v>
      </c>
      <c r="P319" s="8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11">
        <f t="shared" si="28"/>
        <v>41589.426886574074</v>
      </c>
      <c r="T319" s="11">
        <f t="shared" si="2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7">
        <f t="shared" si="24"/>
        <v>283.32</v>
      </c>
      <c r="P320" s="8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11">
        <f t="shared" si="28"/>
        <v>41329.788784722223</v>
      </c>
      <c r="T320" s="11">
        <f t="shared" si="2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7">
        <f t="shared" si="24"/>
        <v>112.68</v>
      </c>
      <c r="P321" s="8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11">
        <f t="shared" si="28"/>
        <v>40123.58829861111</v>
      </c>
      <c r="T321" s="11">
        <f t="shared" si="2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7">
        <f t="shared" si="24"/>
        <v>106.58000000000001</v>
      </c>
      <c r="P322" s="8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11">
        <f t="shared" si="28"/>
        <v>42331.301307870366</v>
      </c>
      <c r="T322" s="11">
        <f t="shared" si="2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7">
        <f t="shared" ref="O323:O386" si="30">(E323/D323)*100</f>
        <v>102.66285714285715</v>
      </c>
      <c r="P323" s="8">
        <f t="shared" ref="P323:P386" si="31">E323/L323</f>
        <v>106.62314540059347</v>
      </c>
      <c r="Q323" s="9" t="str">
        <f t="shared" ref="Q323:Q386" si="32">LEFT(N323, SEARCH("/",N323,1)-1)</f>
        <v>film &amp; video</v>
      </c>
      <c r="R323" s="9" t="str">
        <f t="shared" ref="R323:R386" si="33">RIGHT(N323, LEN(N323)-SEARCH("/",N323))</f>
        <v>documentary</v>
      </c>
      <c r="S323" s="11">
        <f t="shared" ref="S323:S386" si="34">((J323/(60*60*24))+DATE(1970,1,1))+(-6/24)</f>
        <v>42647.196597222224</v>
      </c>
      <c r="T323" s="11">
        <f t="shared" ref="T323:T386" si="35">((I323/(60*60*24))+DATE(1970,1,1))+(-6/24)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7">
        <f t="shared" si="30"/>
        <v>107.91200000000001</v>
      </c>
      <c r="P324" s="8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11">
        <f t="shared" si="34"/>
        <v>42473.32</v>
      </c>
      <c r="T324" s="11">
        <f t="shared" si="35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7">
        <f t="shared" si="30"/>
        <v>123.07407407407408</v>
      </c>
      <c r="P325" s="8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11">
        <f t="shared" si="34"/>
        <v>42697.07136574074</v>
      </c>
      <c r="T325" s="11">
        <f t="shared" si="35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7">
        <f t="shared" si="30"/>
        <v>101.6</v>
      </c>
      <c r="P326" s="8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11">
        <f t="shared" si="34"/>
        <v>42184.376250000001</v>
      </c>
      <c r="T326" s="11">
        <f t="shared" si="35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7">
        <f t="shared" si="30"/>
        <v>104.396</v>
      </c>
      <c r="P327" s="8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11">
        <f t="shared" si="34"/>
        <v>42688.937881944439</v>
      </c>
      <c r="T327" s="11">
        <f t="shared" si="35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7">
        <f t="shared" si="30"/>
        <v>112.92973333333333</v>
      </c>
      <c r="P328" s="8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11">
        <f t="shared" si="34"/>
        <v>42775.064884259264</v>
      </c>
      <c r="T328" s="11">
        <f t="shared" si="35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7">
        <f t="shared" si="30"/>
        <v>136.4</v>
      </c>
      <c r="P329" s="8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11">
        <f t="shared" si="34"/>
        <v>42057.985289351855</v>
      </c>
      <c r="T329" s="11">
        <f t="shared" si="35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7">
        <f t="shared" si="30"/>
        <v>103.61439999999999</v>
      </c>
      <c r="P330" s="8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11">
        <f t="shared" si="34"/>
        <v>42278.696620370371</v>
      </c>
      <c r="T330" s="11">
        <f t="shared" si="35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7">
        <f t="shared" si="30"/>
        <v>105.5</v>
      </c>
      <c r="P331" s="8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11">
        <f t="shared" si="34"/>
        <v>42291.21674768519</v>
      </c>
      <c r="T331" s="11">
        <f t="shared" si="35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7">
        <f t="shared" si="30"/>
        <v>101.82857142857142</v>
      </c>
      <c r="P332" s="8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11">
        <f t="shared" si="34"/>
        <v>41379.265775462962</v>
      </c>
      <c r="T332" s="11">
        <f t="shared" si="35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7">
        <f t="shared" si="30"/>
        <v>106.60499999999999</v>
      </c>
      <c r="P333" s="8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11">
        <f t="shared" si="34"/>
        <v>42507.331412037034</v>
      </c>
      <c r="T333" s="11">
        <f t="shared" si="35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7">
        <f t="shared" si="30"/>
        <v>113.015</v>
      </c>
      <c r="P334" s="8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11">
        <f t="shared" si="34"/>
        <v>42263.430289351847</v>
      </c>
      <c r="T334" s="11">
        <f t="shared" si="35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7">
        <f t="shared" si="30"/>
        <v>125.22750000000001</v>
      </c>
      <c r="P335" s="8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11">
        <f t="shared" si="34"/>
        <v>42437.386469907404</v>
      </c>
      <c r="T335" s="11">
        <f t="shared" si="35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7">
        <f t="shared" si="30"/>
        <v>101.19</v>
      </c>
      <c r="P336" s="8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11">
        <f t="shared" si="34"/>
        <v>42101.432372685187</v>
      </c>
      <c r="T336" s="11">
        <f t="shared" si="35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7">
        <f t="shared" si="30"/>
        <v>102.76470588235294</v>
      </c>
      <c r="P337" s="8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11">
        <f t="shared" si="34"/>
        <v>42101.487442129626</v>
      </c>
      <c r="T337" s="11">
        <f t="shared" si="35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7">
        <f t="shared" si="30"/>
        <v>116.83911999999998</v>
      </c>
      <c r="P338" s="8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11">
        <f t="shared" si="34"/>
        <v>42291.346273148149</v>
      </c>
      <c r="T338" s="11">
        <f t="shared" si="35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7">
        <f t="shared" si="30"/>
        <v>101.16833333333335</v>
      </c>
      <c r="P339" s="8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11">
        <f t="shared" si="34"/>
        <v>42046.878564814819</v>
      </c>
      <c r="T339" s="11">
        <f t="shared" si="35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7">
        <f t="shared" si="30"/>
        <v>110.13360000000002</v>
      </c>
      <c r="P340" s="8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11">
        <f t="shared" si="34"/>
        <v>42559.505671296298</v>
      </c>
      <c r="T340" s="11">
        <f t="shared" si="35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7">
        <f t="shared" si="30"/>
        <v>108.08333333333333</v>
      </c>
      <c r="P341" s="8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11">
        <f t="shared" si="34"/>
        <v>42093.510046296295</v>
      </c>
      <c r="T341" s="11">
        <f t="shared" si="35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7">
        <f t="shared" si="30"/>
        <v>125.02285714285715</v>
      </c>
      <c r="P342" s="8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11">
        <f t="shared" si="34"/>
        <v>42772.419062500005</v>
      </c>
      <c r="T342" s="11">
        <f t="shared" si="35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7">
        <f t="shared" si="30"/>
        <v>106.71428571428572</v>
      </c>
      <c r="P343" s="8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11">
        <f t="shared" si="34"/>
        <v>41894.629606481481</v>
      </c>
      <c r="T343" s="11">
        <f t="shared" si="35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7">
        <f t="shared" si="30"/>
        <v>100.36639999999998</v>
      </c>
      <c r="P344" s="8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11">
        <f t="shared" si="34"/>
        <v>42459.530844907407</v>
      </c>
      <c r="T344" s="11">
        <f t="shared" si="35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7">
        <f t="shared" si="30"/>
        <v>102.02863333333335</v>
      </c>
      <c r="P345" s="8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11">
        <f t="shared" si="34"/>
        <v>41926.48778935185</v>
      </c>
      <c r="T345" s="11">
        <f t="shared" si="35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7">
        <f t="shared" si="30"/>
        <v>102.08358208955224</v>
      </c>
      <c r="P346" s="8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11">
        <f t="shared" si="34"/>
        <v>42111.720995370371</v>
      </c>
      <c r="T346" s="11">
        <f t="shared" si="35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7">
        <f t="shared" si="30"/>
        <v>123.27586206896552</v>
      </c>
      <c r="P347" s="8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11">
        <f t="shared" si="34"/>
        <v>42114.694328703699</v>
      </c>
      <c r="T347" s="11">
        <f t="shared" si="35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7">
        <f t="shared" si="30"/>
        <v>170.28880000000001</v>
      </c>
      <c r="P348" s="8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11">
        <f t="shared" si="34"/>
        <v>42261.250243055554</v>
      </c>
      <c r="T348" s="11">
        <f t="shared" si="35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7">
        <f t="shared" si="30"/>
        <v>111.59049999999999</v>
      </c>
      <c r="P349" s="8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11">
        <f t="shared" si="34"/>
        <v>42292.245474537034</v>
      </c>
      <c r="T349" s="11">
        <f t="shared" si="35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7">
        <f t="shared" si="30"/>
        <v>103</v>
      </c>
      <c r="P350" s="8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11">
        <f t="shared" si="34"/>
        <v>42207.33699074074</v>
      </c>
      <c r="T350" s="11">
        <f t="shared" si="35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7">
        <f t="shared" si="30"/>
        <v>106.63570159857905</v>
      </c>
      <c r="P351" s="8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11">
        <f t="shared" si="34"/>
        <v>42760.248935185184</v>
      </c>
      <c r="T351" s="11">
        <f t="shared" si="35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7">
        <f t="shared" si="30"/>
        <v>114.75999999999999</v>
      </c>
      <c r="P352" s="8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11">
        <f t="shared" si="34"/>
        <v>42585.816076388888</v>
      </c>
      <c r="T352" s="11">
        <f t="shared" si="35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7">
        <f t="shared" si="30"/>
        <v>127.34117647058822</v>
      </c>
      <c r="P353" s="8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11">
        <f t="shared" si="34"/>
        <v>42427.714745370366</v>
      </c>
      <c r="T353" s="11">
        <f t="shared" si="35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7">
        <f t="shared" si="30"/>
        <v>116.56</v>
      </c>
      <c r="P354" s="8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11">
        <f t="shared" si="34"/>
        <v>41889.917453703703</v>
      </c>
      <c r="T354" s="11">
        <f t="shared" si="35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7">
        <f t="shared" si="30"/>
        <v>108.61819426615318</v>
      </c>
      <c r="P355" s="8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11">
        <f t="shared" si="34"/>
        <v>42297.541886574079</v>
      </c>
      <c r="T355" s="11">
        <f t="shared" si="35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7">
        <f t="shared" si="30"/>
        <v>103.94285714285714</v>
      </c>
      <c r="P356" s="8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11">
        <f t="shared" si="34"/>
        <v>42438.577789351853</v>
      </c>
      <c r="T356" s="11">
        <f t="shared" si="35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7">
        <f t="shared" si="30"/>
        <v>116.25714285714285</v>
      </c>
      <c r="P357" s="8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11">
        <f t="shared" si="34"/>
        <v>41943.043912037036</v>
      </c>
      <c r="T357" s="11">
        <f t="shared" si="35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7">
        <f t="shared" si="30"/>
        <v>102.69239999999999</v>
      </c>
      <c r="P358" s="8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11">
        <f t="shared" si="34"/>
        <v>42415.553159722222</v>
      </c>
      <c r="T358" s="11">
        <f t="shared" si="35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7">
        <f t="shared" si="30"/>
        <v>174</v>
      </c>
      <c r="P359" s="8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11">
        <f t="shared" si="34"/>
        <v>42077.972187499996</v>
      </c>
      <c r="T359" s="11">
        <f t="shared" si="35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7">
        <f t="shared" si="30"/>
        <v>103.08800000000001</v>
      </c>
      <c r="P360" s="8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11">
        <f t="shared" si="34"/>
        <v>42507.610196759255</v>
      </c>
      <c r="T360" s="11">
        <f t="shared" si="35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7">
        <f t="shared" si="30"/>
        <v>104.85537190082646</v>
      </c>
      <c r="P361" s="8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11">
        <f t="shared" si="34"/>
        <v>41934.820486111115</v>
      </c>
      <c r="T361" s="11">
        <f t="shared" si="35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7">
        <f t="shared" si="30"/>
        <v>101.375</v>
      </c>
      <c r="P362" s="8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11">
        <f t="shared" si="34"/>
        <v>42163.647916666669</v>
      </c>
      <c r="T362" s="11">
        <f t="shared" si="35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7">
        <f t="shared" si="30"/>
        <v>111.07699999999998</v>
      </c>
      <c r="P363" s="8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11">
        <f t="shared" si="34"/>
        <v>41935.751226851848</v>
      </c>
      <c r="T363" s="11">
        <f t="shared" si="35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7">
        <f t="shared" si="30"/>
        <v>124.15933781686496</v>
      </c>
      <c r="P364" s="8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11">
        <f t="shared" si="34"/>
        <v>41836.960543981484</v>
      </c>
      <c r="T364" s="11">
        <f t="shared" si="35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7">
        <f t="shared" si="30"/>
        <v>101.33333333333334</v>
      </c>
      <c r="P365" s="8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11">
        <f t="shared" si="34"/>
        <v>40255.494629629626</v>
      </c>
      <c r="T365" s="11">
        <f t="shared" si="35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7">
        <f t="shared" si="30"/>
        <v>110.16142857142856</v>
      </c>
      <c r="P366" s="8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11">
        <f t="shared" si="34"/>
        <v>41780.609629629631</v>
      </c>
      <c r="T366" s="11">
        <f t="shared" si="35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7">
        <f t="shared" si="30"/>
        <v>103.97333333333334</v>
      </c>
      <c r="P367" s="8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11">
        <f t="shared" si="34"/>
        <v>41668.356469907405</v>
      </c>
      <c r="T367" s="11">
        <f t="shared" si="35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7">
        <f t="shared" si="30"/>
        <v>101.31578947368421</v>
      </c>
      <c r="P368" s="8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11">
        <f t="shared" si="34"/>
        <v>41019.543032407411</v>
      </c>
      <c r="T368" s="11">
        <f t="shared" si="35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7">
        <f t="shared" si="30"/>
        <v>103.3501</v>
      </c>
      <c r="P369" s="8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11">
        <f t="shared" si="34"/>
        <v>41355.327291666668</v>
      </c>
      <c r="T369" s="11">
        <f t="shared" si="35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7">
        <f t="shared" si="30"/>
        <v>104.11200000000001</v>
      </c>
      <c r="P370" s="8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11">
        <f t="shared" si="34"/>
        <v>42043.355578703704</v>
      </c>
      <c r="T370" s="11">
        <f t="shared" si="35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7">
        <f t="shared" si="30"/>
        <v>110.15569230769231</v>
      </c>
      <c r="P371" s="8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11">
        <f t="shared" si="34"/>
        <v>40893.301724537036</v>
      </c>
      <c r="T371" s="11">
        <f t="shared" si="35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7">
        <f t="shared" si="30"/>
        <v>122.02</v>
      </c>
      <c r="P372" s="8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11">
        <f t="shared" si="34"/>
        <v>42711.545138888891</v>
      </c>
      <c r="T372" s="11">
        <f t="shared" si="35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7">
        <f t="shared" si="30"/>
        <v>114.16866666666667</v>
      </c>
      <c r="P373" s="8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11">
        <f t="shared" si="34"/>
        <v>41261.517812500002</v>
      </c>
      <c r="T373" s="11">
        <f t="shared" si="35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7">
        <f t="shared" si="30"/>
        <v>125.33333333333334</v>
      </c>
      <c r="P374" s="8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11">
        <f t="shared" si="34"/>
        <v>42425.326898148152</v>
      </c>
      <c r="T374" s="11">
        <f t="shared" si="35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7">
        <f t="shared" si="30"/>
        <v>106.66666666666667</v>
      </c>
      <c r="P375" s="8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11">
        <f t="shared" si="34"/>
        <v>41078.66201388889</v>
      </c>
      <c r="T375" s="11">
        <f t="shared" si="35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7">
        <f t="shared" si="30"/>
        <v>130.65</v>
      </c>
      <c r="P376" s="8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11">
        <f t="shared" si="34"/>
        <v>40757.639247685183</v>
      </c>
      <c r="T376" s="11">
        <f t="shared" si="35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7">
        <f t="shared" si="30"/>
        <v>120</v>
      </c>
      <c r="P377" s="8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11">
        <f t="shared" si="34"/>
        <v>41657.735081018516</v>
      </c>
      <c r="T377" s="11">
        <f t="shared" si="35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7">
        <f t="shared" si="30"/>
        <v>105.9591836734694</v>
      </c>
      <c r="P378" s="8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11">
        <f t="shared" si="34"/>
        <v>42576.202731481477</v>
      </c>
      <c r="T378" s="11">
        <f t="shared" si="35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7">
        <f t="shared" si="30"/>
        <v>114.39999999999999</v>
      </c>
      <c r="P379" s="8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11">
        <f t="shared" si="34"/>
        <v>42292.000787037032</v>
      </c>
      <c r="T379" s="11">
        <f t="shared" si="35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7">
        <f t="shared" si="30"/>
        <v>111.76666666666665</v>
      </c>
      <c r="P380" s="8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11">
        <f t="shared" si="34"/>
        <v>42370.321851851855</v>
      </c>
      <c r="T380" s="11">
        <f t="shared" si="35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7">
        <f t="shared" si="30"/>
        <v>116.08000000000001</v>
      </c>
      <c r="P381" s="8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11">
        <f t="shared" si="34"/>
        <v>40987.438333333332</v>
      </c>
      <c r="T381" s="11">
        <f t="shared" si="35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7">
        <f t="shared" si="30"/>
        <v>141.5</v>
      </c>
      <c r="P382" s="8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11">
        <f t="shared" si="34"/>
        <v>42367.469814814816</v>
      </c>
      <c r="T382" s="11">
        <f t="shared" si="35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7">
        <f t="shared" si="30"/>
        <v>104.72999999999999</v>
      </c>
      <c r="P383" s="8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11">
        <f t="shared" si="34"/>
        <v>41085.448113425926</v>
      </c>
      <c r="T383" s="11">
        <f t="shared" si="35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7">
        <f t="shared" si="30"/>
        <v>255.83333333333331</v>
      </c>
      <c r="P384" s="8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11">
        <f t="shared" si="34"/>
        <v>41144.459490740745</v>
      </c>
      <c r="T384" s="11">
        <f t="shared" si="35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7">
        <f t="shared" si="30"/>
        <v>206.70670670670671</v>
      </c>
      <c r="P385" s="8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11">
        <f t="shared" si="34"/>
        <v>41754.867581018516</v>
      </c>
      <c r="T385" s="11">
        <f t="shared" si="35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7">
        <f t="shared" si="30"/>
        <v>112.105</v>
      </c>
      <c r="P386" s="8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11">
        <f t="shared" si="34"/>
        <v>41980.531793981485</v>
      </c>
      <c r="T386" s="11">
        <f t="shared" si="35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7">
        <f t="shared" ref="O387:O450" si="36">(E387/D387)*100</f>
        <v>105.982</v>
      </c>
      <c r="P387" s="8">
        <f t="shared" ref="P387:P450" si="37">E387/L387</f>
        <v>111.79535864978902</v>
      </c>
      <c r="Q387" s="9" t="str">
        <f t="shared" ref="Q387:Q450" si="38">LEFT(N387, SEARCH("/",N387,1)-1)</f>
        <v>film &amp; video</v>
      </c>
      <c r="R387" s="9" t="str">
        <f t="shared" ref="R387:R450" si="39">RIGHT(N387, LEN(N387)-SEARCH("/",N387))</f>
        <v>documentary</v>
      </c>
      <c r="S387" s="11">
        <f t="shared" ref="S387:S450" si="40">((J387/(60*60*24))+DATE(1970,1,1))+(-6/24)</f>
        <v>41934.334502314814</v>
      </c>
      <c r="T387" s="11">
        <f t="shared" ref="T387:T450" si="41">((I387/(60*60*24))+DATE(1970,1,1))+(-6/24)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7">
        <f t="shared" si="36"/>
        <v>100.16666666666667</v>
      </c>
      <c r="P388" s="8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11">
        <f t="shared" si="40"/>
        <v>42211.701284722221</v>
      </c>
      <c r="T388" s="11">
        <f t="shared" si="41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7">
        <f t="shared" si="36"/>
        <v>213.98947368421051</v>
      </c>
      <c r="P389" s="8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11">
        <f t="shared" si="40"/>
        <v>42200.42659722222</v>
      </c>
      <c r="T389" s="11">
        <f t="shared" si="41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7">
        <f t="shared" si="36"/>
        <v>126.16000000000001</v>
      </c>
      <c r="P390" s="8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11">
        <f t="shared" si="40"/>
        <v>42548.826157407406</v>
      </c>
      <c r="T390" s="11">
        <f t="shared" si="41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7">
        <f t="shared" si="36"/>
        <v>181.53547058823528</v>
      </c>
      <c r="P391" s="8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11">
        <f t="shared" si="40"/>
        <v>41673.813078703708</v>
      </c>
      <c r="T391" s="11">
        <f t="shared" si="41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7">
        <f t="shared" si="36"/>
        <v>100</v>
      </c>
      <c r="P392" s="8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11">
        <f t="shared" si="40"/>
        <v>42111.786712962959</v>
      </c>
      <c r="T392" s="11">
        <f t="shared" si="41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7">
        <f t="shared" si="36"/>
        <v>100.61</v>
      </c>
      <c r="P393" s="8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11">
        <f t="shared" si="40"/>
        <v>40864.792256944442</v>
      </c>
      <c r="T393" s="11">
        <f t="shared" si="41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7">
        <f t="shared" si="36"/>
        <v>100.9027027027027</v>
      </c>
      <c r="P394" s="8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11">
        <f t="shared" si="40"/>
        <v>40763.467256944445</v>
      </c>
      <c r="T394" s="11">
        <f t="shared" si="41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7">
        <f t="shared" si="36"/>
        <v>110.446</v>
      </c>
      <c r="P395" s="8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11">
        <f t="shared" si="40"/>
        <v>41526.458935185183</v>
      </c>
      <c r="T395" s="11">
        <f t="shared" si="41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7">
        <f t="shared" si="36"/>
        <v>111.8936170212766</v>
      </c>
      <c r="P396" s="8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1">
        <f t="shared" si="40"/>
        <v>42417.568078703705</v>
      </c>
      <c r="T396" s="11">
        <f t="shared" si="41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7">
        <f t="shared" si="36"/>
        <v>108.04450000000001</v>
      </c>
      <c r="P397" s="8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11">
        <f t="shared" si="40"/>
        <v>40990.659259259257</v>
      </c>
      <c r="T397" s="11">
        <f t="shared" si="41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7">
        <f t="shared" si="36"/>
        <v>106.66666666666667</v>
      </c>
      <c r="P398" s="8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11">
        <f t="shared" si="40"/>
        <v>41082.314884259264</v>
      </c>
      <c r="T398" s="11">
        <f t="shared" si="41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7">
        <f t="shared" si="36"/>
        <v>103.90027322404372</v>
      </c>
      <c r="P399" s="8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11">
        <f t="shared" si="40"/>
        <v>40379.526435185187</v>
      </c>
      <c r="T399" s="11">
        <f t="shared" si="41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7">
        <f t="shared" si="36"/>
        <v>125.16000000000001</v>
      </c>
      <c r="P400" s="8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11">
        <f t="shared" si="40"/>
        <v>42078.543124999997</v>
      </c>
      <c r="T400" s="11">
        <f t="shared" si="41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7">
        <f t="shared" si="36"/>
        <v>106.80499999999999</v>
      </c>
      <c r="P401" s="8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11">
        <f t="shared" si="40"/>
        <v>42687.625775462962</v>
      </c>
      <c r="T401" s="11">
        <f t="shared" si="41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7">
        <f t="shared" si="36"/>
        <v>112.30249999999999</v>
      </c>
      <c r="P402" s="8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11">
        <f t="shared" si="40"/>
        <v>41745.385960648149</v>
      </c>
      <c r="T402" s="11">
        <f t="shared" si="41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7">
        <f t="shared" si="36"/>
        <v>103.812</v>
      </c>
      <c r="P403" s="8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11">
        <f t="shared" si="40"/>
        <v>40732.592245370368</v>
      </c>
      <c r="T403" s="11">
        <f t="shared" si="41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7">
        <f t="shared" si="36"/>
        <v>141.65</v>
      </c>
      <c r="P404" s="8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11">
        <f t="shared" si="40"/>
        <v>42292.289548611108</v>
      </c>
      <c r="T404" s="11">
        <f t="shared" si="41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7">
        <f t="shared" si="36"/>
        <v>105.25999999999999</v>
      </c>
      <c r="P405" s="8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11">
        <f t="shared" si="40"/>
        <v>40718.060659722221</v>
      </c>
      <c r="T405" s="11">
        <f t="shared" si="41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7">
        <f t="shared" si="36"/>
        <v>103.09142857142857</v>
      </c>
      <c r="P406" s="8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11">
        <f t="shared" si="40"/>
        <v>41646.378032407403</v>
      </c>
      <c r="T406" s="11">
        <f t="shared" si="41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7">
        <f t="shared" si="36"/>
        <v>107.65957446808511</v>
      </c>
      <c r="P407" s="8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1">
        <f t="shared" si="40"/>
        <v>41673.83494212963</v>
      </c>
      <c r="T407" s="11">
        <f t="shared" si="41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7">
        <f t="shared" si="36"/>
        <v>107.70464285714286</v>
      </c>
      <c r="P408" s="8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11">
        <f t="shared" si="40"/>
        <v>40637.912465277775</v>
      </c>
      <c r="T408" s="11">
        <f t="shared" si="41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7">
        <f t="shared" si="36"/>
        <v>101.55000000000001</v>
      </c>
      <c r="P409" s="8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11">
        <f t="shared" si="40"/>
        <v>40806.620949074073</v>
      </c>
      <c r="T409" s="11">
        <f t="shared" si="41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7">
        <f t="shared" si="36"/>
        <v>101.43766666666667</v>
      </c>
      <c r="P410" s="8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11">
        <f t="shared" si="40"/>
        <v>41543.485995370371</v>
      </c>
      <c r="T410" s="11">
        <f t="shared" si="41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7">
        <f t="shared" si="36"/>
        <v>136.80000000000001</v>
      </c>
      <c r="P411" s="8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1">
        <f t="shared" si="40"/>
        <v>42543.612777777773</v>
      </c>
      <c r="T411" s="11">
        <f t="shared" si="41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7">
        <f t="shared" si="36"/>
        <v>128.29999999999998</v>
      </c>
      <c r="P412" s="8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11">
        <f t="shared" si="40"/>
        <v>42113.731446759259</v>
      </c>
      <c r="T412" s="11">
        <f t="shared" si="41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7">
        <f t="shared" si="36"/>
        <v>101.05</v>
      </c>
      <c r="P413" s="8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11">
        <f t="shared" si="40"/>
        <v>41597.92597222222</v>
      </c>
      <c r="T413" s="11">
        <f t="shared" si="41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7">
        <f t="shared" si="36"/>
        <v>126.84</v>
      </c>
      <c r="P414" s="8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11">
        <f t="shared" si="40"/>
        <v>41099.492800925924</v>
      </c>
      <c r="T414" s="11">
        <f t="shared" si="41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7">
        <f t="shared" si="36"/>
        <v>105.0859375</v>
      </c>
      <c r="P415" s="8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11">
        <f t="shared" si="40"/>
        <v>41079.627442129626</v>
      </c>
      <c r="T415" s="11">
        <f t="shared" si="41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7">
        <f t="shared" si="36"/>
        <v>102.85405405405406</v>
      </c>
      <c r="P416" s="8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11">
        <f t="shared" si="40"/>
        <v>41528.813252314816</v>
      </c>
      <c r="T416" s="11">
        <f t="shared" si="41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7">
        <f t="shared" si="36"/>
        <v>102.14714285714285</v>
      </c>
      <c r="P417" s="8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11">
        <f t="shared" si="40"/>
        <v>41904.601875</v>
      </c>
      <c r="T417" s="11">
        <f t="shared" si="41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7">
        <f t="shared" si="36"/>
        <v>120.21700000000001</v>
      </c>
      <c r="P418" s="8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11">
        <f t="shared" si="40"/>
        <v>41648.146192129629</v>
      </c>
      <c r="T418" s="11">
        <f t="shared" si="41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7">
        <f t="shared" si="36"/>
        <v>100.24761904761905</v>
      </c>
      <c r="P419" s="8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11">
        <f t="shared" si="40"/>
        <v>41360.720601851848</v>
      </c>
      <c r="T419" s="11">
        <f t="shared" si="41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7">
        <f t="shared" si="36"/>
        <v>100.63392857142857</v>
      </c>
      <c r="P420" s="8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1">
        <f t="shared" si="40"/>
        <v>42178.032372685186</v>
      </c>
      <c r="T420" s="11">
        <f t="shared" si="41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7">
        <f t="shared" si="36"/>
        <v>100.4375</v>
      </c>
      <c r="P421" s="8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11">
        <f t="shared" si="40"/>
        <v>41394.592442129629</v>
      </c>
      <c r="T421" s="11">
        <f t="shared" si="41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7">
        <f t="shared" si="36"/>
        <v>0.43939393939393934</v>
      </c>
      <c r="P422" s="8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11">
        <f t="shared" si="40"/>
        <v>41681.98646990741</v>
      </c>
      <c r="T422" s="11">
        <f t="shared" si="41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7">
        <f t="shared" si="36"/>
        <v>2.0066666666666668</v>
      </c>
      <c r="P423" s="8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11">
        <f t="shared" si="40"/>
        <v>42177.241388888884</v>
      </c>
      <c r="T423" s="11">
        <f t="shared" si="41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7">
        <f t="shared" si="36"/>
        <v>1.075</v>
      </c>
      <c r="P424" s="8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11">
        <f t="shared" si="40"/>
        <v>41863.010381944448</v>
      </c>
      <c r="T424" s="11">
        <f t="shared" si="41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7">
        <f t="shared" si="36"/>
        <v>0.76500000000000001</v>
      </c>
      <c r="P425" s="8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11">
        <f t="shared" si="40"/>
        <v>41400.67627314815</v>
      </c>
      <c r="T425" s="11">
        <f t="shared" si="41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7">
        <f t="shared" si="36"/>
        <v>6.7966666666666677</v>
      </c>
      <c r="P426" s="8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1">
        <f t="shared" si="40"/>
        <v>40934.126145833332</v>
      </c>
      <c r="T426" s="11">
        <f t="shared" si="41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7">
        <f t="shared" si="36"/>
        <v>1.2E-2</v>
      </c>
      <c r="P427" s="8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1">
        <f t="shared" si="40"/>
        <v>42275.611157407402</v>
      </c>
      <c r="T427" s="11">
        <f t="shared" si="41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7">
        <f t="shared" si="36"/>
        <v>1.3299999999999998</v>
      </c>
      <c r="P428" s="8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11">
        <f t="shared" si="40"/>
        <v>42400.461967592593</v>
      </c>
      <c r="T428" s="11">
        <f t="shared" si="41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7">
        <f t="shared" si="36"/>
        <v>0</v>
      </c>
      <c r="P429" s="8" t="e">
        <f t="shared" si="37"/>
        <v>#DIV/0!</v>
      </c>
      <c r="Q429" s="9" t="str">
        <f t="shared" si="38"/>
        <v>film &amp; video</v>
      </c>
      <c r="R429" s="9" t="str">
        <f t="shared" si="39"/>
        <v>animation</v>
      </c>
      <c r="S429" s="11">
        <f t="shared" si="40"/>
        <v>42285.65902777778</v>
      </c>
      <c r="T429" s="11">
        <f t="shared" si="41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7">
        <f t="shared" si="36"/>
        <v>5.6333333333333329</v>
      </c>
      <c r="P430" s="8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1">
        <f t="shared" si="40"/>
        <v>41778.516724537039</v>
      </c>
      <c r="T430" s="11">
        <f t="shared" si="41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7">
        <f t="shared" si="36"/>
        <v>0</v>
      </c>
      <c r="P431" s="8" t="e">
        <f t="shared" si="37"/>
        <v>#DIV/0!</v>
      </c>
      <c r="Q431" s="9" t="str">
        <f t="shared" si="38"/>
        <v>film &amp; video</v>
      </c>
      <c r="R431" s="9" t="str">
        <f t="shared" si="39"/>
        <v>animation</v>
      </c>
      <c r="S431" s="11">
        <f t="shared" si="40"/>
        <v>40070.651412037041</v>
      </c>
      <c r="T431" s="11">
        <f t="shared" si="41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7">
        <f t="shared" si="36"/>
        <v>2.4</v>
      </c>
      <c r="P432" s="8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1">
        <f t="shared" si="40"/>
        <v>41512.857256944444</v>
      </c>
      <c r="T432" s="11">
        <f t="shared" si="41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7">
        <f t="shared" si="36"/>
        <v>13.833333333333334</v>
      </c>
      <c r="P433" s="8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11">
        <f t="shared" si="40"/>
        <v>42526.621331018519</v>
      </c>
      <c r="T433" s="11">
        <f t="shared" si="41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7">
        <f t="shared" si="36"/>
        <v>9.5</v>
      </c>
      <c r="P434" s="8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1">
        <f t="shared" si="40"/>
        <v>42238.476631944446</v>
      </c>
      <c r="T434" s="11">
        <f t="shared" si="41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7">
        <f t="shared" si="36"/>
        <v>0</v>
      </c>
      <c r="P435" s="8" t="e">
        <f t="shared" si="37"/>
        <v>#DIV/0!</v>
      </c>
      <c r="Q435" s="9" t="str">
        <f t="shared" si="38"/>
        <v>film &amp; video</v>
      </c>
      <c r="R435" s="9" t="str">
        <f t="shared" si="39"/>
        <v>animation</v>
      </c>
      <c r="S435" s="11">
        <f t="shared" si="40"/>
        <v>42228.379884259259</v>
      </c>
      <c r="T435" s="11">
        <f t="shared" si="41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7">
        <f t="shared" si="36"/>
        <v>5</v>
      </c>
      <c r="P436" s="8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1">
        <f t="shared" si="40"/>
        <v>41576.584513888891</v>
      </c>
      <c r="T436" s="11">
        <f t="shared" si="41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7">
        <f t="shared" si="36"/>
        <v>2.7272727272727275E-3</v>
      </c>
      <c r="P437" s="8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1">
        <f t="shared" si="40"/>
        <v>41500.497453703705</v>
      </c>
      <c r="T437" s="11">
        <f t="shared" si="41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7">
        <f t="shared" si="36"/>
        <v>0</v>
      </c>
      <c r="P438" s="8" t="e">
        <f t="shared" si="37"/>
        <v>#DIV/0!</v>
      </c>
      <c r="Q438" s="9" t="str">
        <f t="shared" si="38"/>
        <v>film &amp; video</v>
      </c>
      <c r="R438" s="9" t="str">
        <f t="shared" si="39"/>
        <v>animation</v>
      </c>
      <c r="S438" s="11">
        <f t="shared" si="40"/>
        <v>41456.11241898148</v>
      </c>
      <c r="T438" s="11">
        <f t="shared" si="41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7">
        <f t="shared" si="36"/>
        <v>0</v>
      </c>
      <c r="P439" s="8" t="e">
        <f t="shared" si="37"/>
        <v>#DIV/0!</v>
      </c>
      <c r="Q439" s="9" t="str">
        <f t="shared" si="38"/>
        <v>film &amp; video</v>
      </c>
      <c r="R439" s="9" t="str">
        <f t="shared" si="39"/>
        <v>animation</v>
      </c>
      <c r="S439" s="11">
        <f t="shared" si="40"/>
        <v>42591.06858796296</v>
      </c>
      <c r="T439" s="11">
        <f t="shared" si="41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7">
        <f t="shared" si="36"/>
        <v>9.379999999999999</v>
      </c>
      <c r="P440" s="8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11">
        <f t="shared" si="40"/>
        <v>42296.011087962965</v>
      </c>
      <c r="T440" s="11">
        <f t="shared" si="41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7">
        <f t="shared" si="36"/>
        <v>0</v>
      </c>
      <c r="P441" s="8" t="e">
        <f t="shared" si="37"/>
        <v>#DIV/0!</v>
      </c>
      <c r="Q441" s="9" t="str">
        <f t="shared" si="38"/>
        <v>film &amp; video</v>
      </c>
      <c r="R441" s="9" t="str">
        <f t="shared" si="39"/>
        <v>animation</v>
      </c>
      <c r="S441" s="11">
        <f t="shared" si="40"/>
        <v>41919.511782407411</v>
      </c>
      <c r="T441" s="11">
        <f t="shared" si="41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7">
        <f t="shared" si="36"/>
        <v>0.1</v>
      </c>
      <c r="P442" s="8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1">
        <f t="shared" si="40"/>
        <v>42423.735567129625</v>
      </c>
      <c r="T442" s="11">
        <f t="shared" si="41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7">
        <f t="shared" si="36"/>
        <v>0</v>
      </c>
      <c r="P443" s="8" t="e">
        <f t="shared" si="37"/>
        <v>#DIV/0!</v>
      </c>
      <c r="Q443" s="9" t="str">
        <f t="shared" si="38"/>
        <v>film &amp; video</v>
      </c>
      <c r="R443" s="9" t="str">
        <f t="shared" si="39"/>
        <v>animation</v>
      </c>
      <c r="S443" s="11">
        <f t="shared" si="40"/>
        <v>41550.543935185182</v>
      </c>
      <c r="T443" s="11">
        <f t="shared" si="41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7">
        <f t="shared" si="36"/>
        <v>39.358823529411765</v>
      </c>
      <c r="P444" s="8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11">
        <f t="shared" si="40"/>
        <v>42024.638692129629</v>
      </c>
      <c r="T444" s="11">
        <f t="shared" si="41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7">
        <f t="shared" si="36"/>
        <v>0.1</v>
      </c>
      <c r="P445" s="8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1">
        <f t="shared" si="40"/>
        <v>41649.765057870369</v>
      </c>
      <c r="T445" s="11">
        <f t="shared" si="41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7">
        <f t="shared" si="36"/>
        <v>5</v>
      </c>
      <c r="P446" s="8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1">
        <f t="shared" si="40"/>
        <v>40894.656956018516</v>
      </c>
      <c r="T446" s="11">
        <f t="shared" si="41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7">
        <f t="shared" si="36"/>
        <v>3.3333333333333335E-3</v>
      </c>
      <c r="P447" s="8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1">
        <f t="shared" si="40"/>
        <v>42130.085358796292</v>
      </c>
      <c r="T447" s="11">
        <f t="shared" si="41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7">
        <f t="shared" si="36"/>
        <v>7.2952380952380951</v>
      </c>
      <c r="P448" s="8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11">
        <f t="shared" si="40"/>
        <v>42036.833564814813</v>
      </c>
      <c r="T448" s="11">
        <f t="shared" si="41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7">
        <f t="shared" si="36"/>
        <v>1.6666666666666666E-2</v>
      </c>
      <c r="P449" s="8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1">
        <f t="shared" si="40"/>
        <v>41331.305127314816</v>
      </c>
      <c r="T449" s="11">
        <f t="shared" si="41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7">
        <f t="shared" si="36"/>
        <v>3.2804000000000002</v>
      </c>
      <c r="P450" s="8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11">
        <f t="shared" si="40"/>
        <v>41753.508043981477</v>
      </c>
      <c r="T450" s="11">
        <f t="shared" si="41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7">
        <f t="shared" ref="O451:O514" si="42">(E451/D451)*100</f>
        <v>2.25</v>
      </c>
      <c r="P451" s="8">
        <f t="shared" ref="P451:P514" si="43">E451/L451</f>
        <v>9</v>
      </c>
      <c r="Q451" s="9" t="str">
        <f t="shared" ref="Q451:Q514" si="44">LEFT(N451, SEARCH("/",N451,1)-1)</f>
        <v>film &amp; video</v>
      </c>
      <c r="R451" s="9" t="str">
        <f t="shared" ref="R451:R514" si="45">RIGHT(N451, LEN(N451)-SEARCH("/",N451))</f>
        <v>animation</v>
      </c>
      <c r="S451" s="11">
        <f t="shared" ref="S451:S514" si="46">((J451/(60*60*24))+DATE(1970,1,1))+(-6/24)</f>
        <v>41534.318113425928</v>
      </c>
      <c r="T451" s="11">
        <f t="shared" ref="T451:T514" si="47">((I451/(60*60*24))+DATE(1970,1,1))+(-6/24)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7">
        <f t="shared" si="42"/>
        <v>0.79200000000000004</v>
      </c>
      <c r="P452" s="8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11">
        <f t="shared" si="46"/>
        <v>41654.696759259255</v>
      </c>
      <c r="T452" s="11">
        <f t="shared" si="47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7">
        <f t="shared" si="42"/>
        <v>0</v>
      </c>
      <c r="P453" s="8" t="e">
        <f t="shared" si="43"/>
        <v>#DIV/0!</v>
      </c>
      <c r="Q453" s="9" t="str">
        <f t="shared" si="44"/>
        <v>film &amp; video</v>
      </c>
      <c r="R453" s="9" t="str">
        <f t="shared" si="45"/>
        <v>animation</v>
      </c>
      <c r="S453" s="11">
        <f t="shared" si="46"/>
        <v>41634.465173611112</v>
      </c>
      <c r="T453" s="11">
        <f t="shared" si="47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7">
        <f t="shared" si="42"/>
        <v>64</v>
      </c>
      <c r="P454" s="8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1">
        <f t="shared" si="46"/>
        <v>42107.453877314816</v>
      </c>
      <c r="T454" s="11">
        <f t="shared" si="47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7">
        <f t="shared" si="42"/>
        <v>2.7404479578392621E-2</v>
      </c>
      <c r="P455" s="8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1">
        <f t="shared" si="46"/>
        <v>42038.574988425928</v>
      </c>
      <c r="T455" s="11">
        <f t="shared" si="47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7">
        <f t="shared" si="42"/>
        <v>0.82000000000000006</v>
      </c>
      <c r="P456" s="8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1">
        <f t="shared" si="46"/>
        <v>41938.467256944445</v>
      </c>
      <c r="T456" s="11">
        <f t="shared" si="47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7">
        <f t="shared" si="42"/>
        <v>6.9230769230769221E-2</v>
      </c>
      <c r="P457" s="8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1">
        <f t="shared" si="46"/>
        <v>40970.752569444448</v>
      </c>
      <c r="T457" s="11">
        <f t="shared" si="47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7">
        <f t="shared" si="42"/>
        <v>0.68631863186318631</v>
      </c>
      <c r="P458" s="8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11">
        <f t="shared" si="46"/>
        <v>41547.444456018522</v>
      </c>
      <c r="T458" s="11">
        <f t="shared" si="47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7">
        <f t="shared" si="42"/>
        <v>0</v>
      </c>
      <c r="P459" s="8" t="e">
        <f t="shared" si="43"/>
        <v>#DIV/0!</v>
      </c>
      <c r="Q459" s="9" t="str">
        <f t="shared" si="44"/>
        <v>film &amp; video</v>
      </c>
      <c r="R459" s="9" t="str">
        <f t="shared" si="45"/>
        <v>animation</v>
      </c>
      <c r="S459" s="11">
        <f t="shared" si="46"/>
        <v>41837.517500000002</v>
      </c>
      <c r="T459" s="11">
        <f t="shared" si="47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7">
        <f t="shared" si="42"/>
        <v>8.2100000000000009</v>
      </c>
      <c r="P460" s="8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11">
        <f t="shared" si="46"/>
        <v>41378.44976851852</v>
      </c>
      <c r="T460" s="11">
        <f t="shared" si="47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7">
        <f t="shared" si="42"/>
        <v>6.4102564102564097E-2</v>
      </c>
      <c r="P461" s="8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1">
        <f t="shared" si="46"/>
        <v>40800.3903587963</v>
      </c>
      <c r="T461" s="11">
        <f t="shared" si="47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7">
        <f t="shared" si="42"/>
        <v>0.29411764705882354</v>
      </c>
      <c r="P462" s="8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1">
        <f t="shared" si="46"/>
        <v>41759.292534722219</v>
      </c>
      <c r="T462" s="11">
        <f t="shared" si="47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7">
        <f t="shared" si="42"/>
        <v>0</v>
      </c>
      <c r="P463" s="8" t="e">
        <f t="shared" si="43"/>
        <v>#DIV/0!</v>
      </c>
      <c r="Q463" s="9" t="str">
        <f t="shared" si="44"/>
        <v>film &amp; video</v>
      </c>
      <c r="R463" s="9" t="str">
        <f t="shared" si="45"/>
        <v>animation</v>
      </c>
      <c r="S463" s="11">
        <f t="shared" si="46"/>
        <v>41407.59684027778</v>
      </c>
      <c r="T463" s="11">
        <f t="shared" si="47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7">
        <f t="shared" si="42"/>
        <v>0</v>
      </c>
      <c r="P464" s="8" t="e">
        <f t="shared" si="43"/>
        <v>#DIV/0!</v>
      </c>
      <c r="Q464" s="9" t="str">
        <f t="shared" si="44"/>
        <v>film &amp; video</v>
      </c>
      <c r="R464" s="9" t="str">
        <f t="shared" si="45"/>
        <v>animation</v>
      </c>
      <c r="S464" s="11">
        <f t="shared" si="46"/>
        <v>40704.87663194444</v>
      </c>
      <c r="T464" s="11">
        <f t="shared" si="47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7">
        <f t="shared" si="42"/>
        <v>2.2727272727272729</v>
      </c>
      <c r="P465" s="8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11">
        <f t="shared" si="46"/>
        <v>40750.460104166668</v>
      </c>
      <c r="T465" s="11">
        <f t="shared" si="47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7">
        <f t="shared" si="42"/>
        <v>9.9009900990099015E-2</v>
      </c>
      <c r="P466" s="8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1">
        <f t="shared" si="46"/>
        <v>42488.59878472222</v>
      </c>
      <c r="T466" s="11">
        <f t="shared" si="47"/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7">
        <f t="shared" si="42"/>
        <v>26.953125</v>
      </c>
      <c r="P467" s="8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1">
        <f t="shared" si="46"/>
        <v>41800.870069444441</v>
      </c>
      <c r="T467" s="11">
        <f t="shared" si="47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7">
        <f t="shared" si="42"/>
        <v>0.76</v>
      </c>
      <c r="P468" s="8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1">
        <f t="shared" si="46"/>
        <v>41129.692870370374</v>
      </c>
      <c r="T468" s="11">
        <f t="shared" si="47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7">
        <f t="shared" si="42"/>
        <v>21.574999999999999</v>
      </c>
      <c r="P469" s="8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11">
        <f t="shared" si="46"/>
        <v>41135.429791666669</v>
      </c>
      <c r="T469" s="11">
        <f t="shared" si="47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7">
        <f t="shared" si="42"/>
        <v>0</v>
      </c>
      <c r="P470" s="8" t="e">
        <f t="shared" si="43"/>
        <v>#DIV/0!</v>
      </c>
      <c r="Q470" s="9" t="str">
        <f t="shared" si="44"/>
        <v>film &amp; video</v>
      </c>
      <c r="R470" s="9" t="str">
        <f t="shared" si="45"/>
        <v>animation</v>
      </c>
      <c r="S470" s="11">
        <f t="shared" si="46"/>
        <v>41040.917627314819</v>
      </c>
      <c r="T470" s="11">
        <f t="shared" si="47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7">
        <f t="shared" si="42"/>
        <v>0</v>
      </c>
      <c r="P471" s="8" t="e">
        <f t="shared" si="43"/>
        <v>#DIV/0!</v>
      </c>
      <c r="Q471" s="9" t="str">
        <f t="shared" si="44"/>
        <v>film &amp; video</v>
      </c>
      <c r="R471" s="9" t="str">
        <f t="shared" si="45"/>
        <v>animation</v>
      </c>
      <c r="S471" s="11">
        <f t="shared" si="46"/>
        <v>41827.739861111113</v>
      </c>
      <c r="T471" s="11">
        <f t="shared" si="47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7">
        <f t="shared" si="42"/>
        <v>1.02</v>
      </c>
      <c r="P472" s="8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1">
        <f t="shared" si="46"/>
        <v>41604.917696759258</v>
      </c>
      <c r="T472" s="11">
        <f t="shared" si="47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7">
        <f t="shared" si="42"/>
        <v>11.892727272727273</v>
      </c>
      <c r="P473" s="8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11">
        <f t="shared" si="46"/>
        <v>41703.471979166665</v>
      </c>
      <c r="T473" s="11">
        <f t="shared" si="47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7">
        <f t="shared" si="42"/>
        <v>17.625</v>
      </c>
      <c r="P474" s="8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1">
        <f t="shared" si="46"/>
        <v>41844.672662037039</v>
      </c>
      <c r="T474" s="11">
        <f t="shared" si="47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7">
        <f t="shared" si="42"/>
        <v>2.87</v>
      </c>
      <c r="P475" s="8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1">
        <f t="shared" si="46"/>
        <v>41869.448136574072</v>
      </c>
      <c r="T475" s="11">
        <f t="shared" si="47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7">
        <f t="shared" si="42"/>
        <v>3.0303030303030304E-2</v>
      </c>
      <c r="P476" s="8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1">
        <f t="shared" si="46"/>
        <v>42753.079039351855</v>
      </c>
      <c r="T476" s="11">
        <f t="shared" si="47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7">
        <f t="shared" si="42"/>
        <v>0</v>
      </c>
      <c r="P477" s="8" t="e">
        <f t="shared" si="43"/>
        <v>#DIV/0!</v>
      </c>
      <c r="Q477" s="9" t="str">
        <f t="shared" si="44"/>
        <v>film &amp; video</v>
      </c>
      <c r="R477" s="9" t="str">
        <f t="shared" si="45"/>
        <v>animation</v>
      </c>
      <c r="S477" s="11">
        <f t="shared" si="46"/>
        <v>42099.836145833338</v>
      </c>
      <c r="T477" s="11">
        <f t="shared" si="47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7">
        <f t="shared" si="42"/>
        <v>2.230268181818182</v>
      </c>
      <c r="P478" s="8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11">
        <f t="shared" si="46"/>
        <v>41757.725011574075</v>
      </c>
      <c r="T478" s="11">
        <f t="shared" si="47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7">
        <f t="shared" si="42"/>
        <v>0</v>
      </c>
      <c r="P479" s="8" t="e">
        <f t="shared" si="43"/>
        <v>#DIV/0!</v>
      </c>
      <c r="Q479" s="9" t="str">
        <f t="shared" si="44"/>
        <v>film &amp; video</v>
      </c>
      <c r="R479" s="9" t="str">
        <f t="shared" si="45"/>
        <v>animation</v>
      </c>
      <c r="S479" s="11">
        <f t="shared" si="46"/>
        <v>40987.58488425926</v>
      </c>
      <c r="T479" s="11">
        <f t="shared" si="47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7">
        <f t="shared" si="42"/>
        <v>0</v>
      </c>
      <c r="P480" s="8" t="e">
        <f t="shared" si="43"/>
        <v>#DIV/0!</v>
      </c>
      <c r="Q480" s="9" t="str">
        <f t="shared" si="44"/>
        <v>film &amp; video</v>
      </c>
      <c r="R480" s="9" t="str">
        <f t="shared" si="45"/>
        <v>animation</v>
      </c>
      <c r="S480" s="11">
        <f t="shared" si="46"/>
        <v>42065.660983796297</v>
      </c>
      <c r="T480" s="11">
        <f t="shared" si="47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7">
        <f t="shared" si="42"/>
        <v>32.56</v>
      </c>
      <c r="P481" s="8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1">
        <f t="shared" si="46"/>
        <v>41904.157812500001</v>
      </c>
      <c r="T481" s="11">
        <f t="shared" si="47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7">
        <f t="shared" si="42"/>
        <v>19.41</v>
      </c>
      <c r="P482" s="8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11">
        <f t="shared" si="46"/>
        <v>41465.250173611115</v>
      </c>
      <c r="T482" s="11">
        <f t="shared" si="47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7">
        <f t="shared" si="42"/>
        <v>6.1</v>
      </c>
      <c r="P483" s="8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11">
        <f t="shared" si="46"/>
        <v>41162.422326388885</v>
      </c>
      <c r="T483" s="11">
        <f t="shared" si="47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7">
        <f t="shared" si="42"/>
        <v>0.1</v>
      </c>
      <c r="P484" s="8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1">
        <f t="shared" si="46"/>
        <v>42447.646874999999</v>
      </c>
      <c r="T484" s="11">
        <f t="shared" si="47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7">
        <f t="shared" si="42"/>
        <v>50.2</v>
      </c>
      <c r="P485" s="8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11">
        <f t="shared" si="46"/>
        <v>41242.947592592594</v>
      </c>
      <c r="T485" s="11">
        <f t="shared" si="47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7">
        <f t="shared" si="42"/>
        <v>0.18625</v>
      </c>
      <c r="P486" s="8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11">
        <f t="shared" si="46"/>
        <v>42272.68949074074</v>
      </c>
      <c r="T486" s="11">
        <f t="shared" si="47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7">
        <f t="shared" si="42"/>
        <v>21.906971229845084</v>
      </c>
      <c r="P487" s="8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11">
        <f t="shared" si="46"/>
        <v>41381.255775462967</v>
      </c>
      <c r="T487" s="11">
        <f t="shared" si="47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7">
        <f t="shared" si="42"/>
        <v>9.0909090909090905E-3</v>
      </c>
      <c r="P488" s="8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1">
        <f t="shared" si="46"/>
        <v>41761.69258101852</v>
      </c>
      <c r="T488" s="11">
        <f t="shared" si="47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7">
        <f t="shared" si="42"/>
        <v>0</v>
      </c>
      <c r="P489" s="8" t="e">
        <f t="shared" si="43"/>
        <v>#DIV/0!</v>
      </c>
      <c r="Q489" s="9" t="str">
        <f t="shared" si="44"/>
        <v>film &amp; video</v>
      </c>
      <c r="R489" s="9" t="str">
        <f t="shared" si="45"/>
        <v>animation</v>
      </c>
      <c r="S489" s="11">
        <f t="shared" si="46"/>
        <v>42669.344837962963</v>
      </c>
      <c r="T489" s="11">
        <f t="shared" si="47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7">
        <f t="shared" si="42"/>
        <v>0</v>
      </c>
      <c r="P490" s="8" t="e">
        <f t="shared" si="43"/>
        <v>#DIV/0!</v>
      </c>
      <c r="Q490" s="9" t="str">
        <f t="shared" si="44"/>
        <v>film &amp; video</v>
      </c>
      <c r="R490" s="9" t="str">
        <f t="shared" si="45"/>
        <v>animation</v>
      </c>
      <c r="S490" s="11">
        <f t="shared" si="46"/>
        <v>42713.804398148146</v>
      </c>
      <c r="T490" s="11">
        <f t="shared" si="47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7">
        <f t="shared" si="42"/>
        <v>0.28667813379201834</v>
      </c>
      <c r="P491" s="8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11">
        <f t="shared" si="46"/>
        <v>40882.231666666667</v>
      </c>
      <c r="T491" s="11">
        <f t="shared" si="47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7">
        <f t="shared" si="42"/>
        <v>0</v>
      </c>
      <c r="P492" s="8" t="e">
        <f t="shared" si="43"/>
        <v>#DIV/0!</v>
      </c>
      <c r="Q492" s="9" t="str">
        <f t="shared" si="44"/>
        <v>film &amp; video</v>
      </c>
      <c r="R492" s="9" t="str">
        <f t="shared" si="45"/>
        <v>animation</v>
      </c>
      <c r="S492" s="11">
        <f t="shared" si="46"/>
        <v>41113.718576388885</v>
      </c>
      <c r="T492" s="11">
        <f t="shared" si="47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7">
        <f t="shared" si="42"/>
        <v>0</v>
      </c>
      <c r="P493" s="8" t="e">
        <f t="shared" si="43"/>
        <v>#DIV/0!</v>
      </c>
      <c r="Q493" s="9" t="str">
        <f t="shared" si="44"/>
        <v>film &amp; video</v>
      </c>
      <c r="R493" s="9" t="str">
        <f t="shared" si="45"/>
        <v>animation</v>
      </c>
      <c r="S493" s="11">
        <f t="shared" si="46"/>
        <v>42366.732627314814</v>
      </c>
      <c r="T493" s="11">
        <f t="shared" si="47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7">
        <f t="shared" si="42"/>
        <v>0</v>
      </c>
      <c r="P494" s="8" t="e">
        <f t="shared" si="43"/>
        <v>#DIV/0!</v>
      </c>
      <c r="Q494" s="9" t="str">
        <f t="shared" si="44"/>
        <v>film &amp; video</v>
      </c>
      <c r="R494" s="9" t="str">
        <f t="shared" si="45"/>
        <v>animation</v>
      </c>
      <c r="S494" s="11">
        <f t="shared" si="46"/>
        <v>42595.78506944445</v>
      </c>
      <c r="T494" s="11">
        <f t="shared" si="47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7">
        <f t="shared" si="42"/>
        <v>0</v>
      </c>
      <c r="P495" s="8" t="e">
        <f t="shared" si="43"/>
        <v>#DIV/0!</v>
      </c>
      <c r="Q495" s="9" t="str">
        <f t="shared" si="44"/>
        <v>film &amp; video</v>
      </c>
      <c r="R495" s="9" t="str">
        <f t="shared" si="45"/>
        <v>animation</v>
      </c>
      <c r="S495" s="11">
        <f t="shared" si="46"/>
        <v>42114.476134259261</v>
      </c>
      <c r="T495" s="11">
        <f t="shared" si="47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7">
        <f t="shared" si="42"/>
        <v>0.155</v>
      </c>
      <c r="P496" s="8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11">
        <f t="shared" si="46"/>
        <v>41799.580613425926</v>
      </c>
      <c r="T496" s="11">
        <f t="shared" si="47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7">
        <f t="shared" si="42"/>
        <v>0</v>
      </c>
      <c r="P497" s="8" t="e">
        <f t="shared" si="43"/>
        <v>#DIV/0!</v>
      </c>
      <c r="Q497" s="9" t="str">
        <f t="shared" si="44"/>
        <v>film &amp; video</v>
      </c>
      <c r="R497" s="9" t="str">
        <f t="shared" si="45"/>
        <v>animation</v>
      </c>
      <c r="S497" s="11">
        <f t="shared" si="46"/>
        <v>42171.577604166669</v>
      </c>
      <c r="T497" s="11">
        <f t="shared" si="47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7">
        <f t="shared" si="42"/>
        <v>1.6666666666666668E-3</v>
      </c>
      <c r="P498" s="8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1">
        <f t="shared" si="46"/>
        <v>41620.68141203704</v>
      </c>
      <c r="T498" s="11">
        <f t="shared" si="47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7">
        <f t="shared" si="42"/>
        <v>0.6696428571428571</v>
      </c>
      <c r="P499" s="8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1">
        <f t="shared" si="46"/>
        <v>41944.787789351853</v>
      </c>
      <c r="T499" s="11">
        <f t="shared" si="47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7">
        <f t="shared" si="42"/>
        <v>4.5985132395404564</v>
      </c>
      <c r="P500" s="8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11">
        <f t="shared" si="46"/>
        <v>40858.512141203704</v>
      </c>
      <c r="T500" s="11">
        <f t="shared" si="47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7">
        <f t="shared" si="42"/>
        <v>9.5500000000000007</v>
      </c>
      <c r="P501" s="8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11">
        <f t="shared" si="46"/>
        <v>40043.645462962959</v>
      </c>
      <c r="T501" s="11">
        <f t="shared" si="47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7">
        <f t="shared" si="42"/>
        <v>3.3076923076923079</v>
      </c>
      <c r="P502" s="8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1">
        <f t="shared" si="46"/>
        <v>40247.636006944442</v>
      </c>
      <c r="T502" s="11">
        <f t="shared" si="47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7">
        <f t="shared" si="42"/>
        <v>0</v>
      </c>
      <c r="P503" s="8" t="e">
        <f t="shared" si="43"/>
        <v>#DIV/0!</v>
      </c>
      <c r="Q503" s="9" t="str">
        <f t="shared" si="44"/>
        <v>film &amp; video</v>
      </c>
      <c r="R503" s="9" t="str">
        <f t="shared" si="45"/>
        <v>animation</v>
      </c>
      <c r="S503" s="11">
        <f t="shared" si="46"/>
        <v>40702.984386574077</v>
      </c>
      <c r="T503" s="11">
        <f t="shared" si="47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7">
        <f t="shared" si="42"/>
        <v>1.1499999999999999</v>
      </c>
      <c r="P504" s="8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1">
        <f t="shared" si="46"/>
        <v>40956.303530092591</v>
      </c>
      <c r="T504" s="11">
        <f t="shared" si="47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7">
        <f t="shared" si="42"/>
        <v>1.7538461538461538</v>
      </c>
      <c r="P505" s="8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11">
        <f t="shared" si="46"/>
        <v>41991.276655092588</v>
      </c>
      <c r="T505" s="11">
        <f t="shared" si="47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7">
        <f t="shared" si="42"/>
        <v>1.3673469387755102</v>
      </c>
      <c r="P506" s="8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1">
        <f t="shared" si="46"/>
        <v>40949.73364583333</v>
      </c>
      <c r="T506" s="11">
        <f t="shared" si="47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7">
        <f t="shared" si="42"/>
        <v>0.43333333333333329</v>
      </c>
      <c r="P507" s="8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11">
        <f t="shared" si="46"/>
        <v>42317.848217592589</v>
      </c>
      <c r="T507" s="11">
        <f t="shared" si="47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7">
        <f t="shared" si="42"/>
        <v>0.125</v>
      </c>
      <c r="P508" s="8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1">
        <f t="shared" si="46"/>
        <v>41466.302314814813</v>
      </c>
      <c r="T508" s="11">
        <f t="shared" si="47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7">
        <f t="shared" si="42"/>
        <v>3.2</v>
      </c>
      <c r="P509" s="8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1">
        <f t="shared" si="46"/>
        <v>41156.708993055552</v>
      </c>
      <c r="T509" s="11">
        <f t="shared" si="47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7">
        <f t="shared" si="42"/>
        <v>0.8</v>
      </c>
      <c r="P510" s="8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11">
        <f t="shared" si="46"/>
        <v>40994.774317129632</v>
      </c>
      <c r="T510" s="11">
        <f t="shared" si="47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7">
        <f t="shared" si="42"/>
        <v>0.2</v>
      </c>
      <c r="P511" s="8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1">
        <f t="shared" si="46"/>
        <v>42153.381597222222</v>
      </c>
      <c r="T511" s="11">
        <f t="shared" si="47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7">
        <f t="shared" si="42"/>
        <v>0</v>
      </c>
      <c r="P512" s="8" t="e">
        <f t="shared" si="43"/>
        <v>#DIV/0!</v>
      </c>
      <c r="Q512" s="9" t="str">
        <f t="shared" si="44"/>
        <v>film &amp; video</v>
      </c>
      <c r="R512" s="9" t="str">
        <f t="shared" si="45"/>
        <v>animation</v>
      </c>
      <c r="S512" s="11">
        <f t="shared" si="46"/>
        <v>42399.926377314812</v>
      </c>
      <c r="T512" s="11">
        <f t="shared" si="47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7">
        <f t="shared" si="42"/>
        <v>3</v>
      </c>
      <c r="P513" s="8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1">
        <f t="shared" si="46"/>
        <v>41340.053032407406</v>
      </c>
      <c r="T513" s="11">
        <f t="shared" si="47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7">
        <f t="shared" si="42"/>
        <v>0.13749999999999998</v>
      </c>
      <c r="P514" s="8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1">
        <f t="shared" si="46"/>
        <v>42649.492210648154</v>
      </c>
      <c r="T514" s="11">
        <f t="shared" si="47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7">
        <f t="shared" ref="O515:O578" si="48">(E515/D515)*100</f>
        <v>13.923999999999999</v>
      </c>
      <c r="P515" s="8">
        <f t="shared" ref="P515:P578" si="49">E515/L515</f>
        <v>102.38235294117646</v>
      </c>
      <c r="Q515" s="9" t="str">
        <f t="shared" ref="Q515:Q578" si="50">LEFT(N515, SEARCH("/",N515,1)-1)</f>
        <v>film &amp; video</v>
      </c>
      <c r="R515" s="9" t="str">
        <f t="shared" ref="R515:R578" si="51">RIGHT(N515, LEN(N515)-SEARCH("/",N515))</f>
        <v>animation</v>
      </c>
      <c r="S515" s="11">
        <f t="shared" ref="S515:S578" si="52">((J515/(60*60*24))+DATE(1970,1,1))+(-6/24)</f>
        <v>42552.403993055559</v>
      </c>
      <c r="T515" s="11">
        <f t="shared" ref="T515:T578" si="53">((I515/(60*60*24))+DATE(1970,1,1))+(-6/24)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7">
        <f t="shared" si="48"/>
        <v>3.3333333333333335</v>
      </c>
      <c r="P516" s="8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11">
        <f t="shared" si="52"/>
        <v>41830.363969907405</v>
      </c>
      <c r="T516" s="11">
        <f t="shared" si="53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7">
        <f t="shared" si="48"/>
        <v>25.41340206185567</v>
      </c>
      <c r="P517" s="8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11">
        <f t="shared" si="52"/>
        <v>42327.240752314814</v>
      </c>
      <c r="T517" s="11">
        <f t="shared" si="53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7">
        <f t="shared" si="48"/>
        <v>0</v>
      </c>
      <c r="P518" s="8" t="e">
        <f t="shared" si="49"/>
        <v>#DIV/0!</v>
      </c>
      <c r="Q518" s="9" t="str">
        <f t="shared" si="50"/>
        <v>film &amp; video</v>
      </c>
      <c r="R518" s="9" t="str">
        <f t="shared" si="51"/>
        <v>animation</v>
      </c>
      <c r="S518" s="11">
        <f t="shared" si="52"/>
        <v>42091.528703703705</v>
      </c>
      <c r="T518" s="11">
        <f t="shared" si="53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7">
        <f t="shared" si="48"/>
        <v>1.3666666666666667</v>
      </c>
      <c r="P519" s="8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11">
        <f t="shared" si="52"/>
        <v>42738.365289351852</v>
      </c>
      <c r="T519" s="11">
        <f t="shared" si="53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7">
        <f t="shared" si="48"/>
        <v>0</v>
      </c>
      <c r="P520" s="8" t="e">
        <f t="shared" si="49"/>
        <v>#DIV/0!</v>
      </c>
      <c r="Q520" s="9" t="str">
        <f t="shared" si="50"/>
        <v>film &amp; video</v>
      </c>
      <c r="R520" s="9" t="str">
        <f t="shared" si="51"/>
        <v>animation</v>
      </c>
      <c r="S520" s="11">
        <f t="shared" si="52"/>
        <v>42223.366018518514</v>
      </c>
      <c r="T520" s="11">
        <f t="shared" si="53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7">
        <f t="shared" si="48"/>
        <v>22.881426547787683</v>
      </c>
      <c r="P521" s="8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11">
        <f t="shared" si="52"/>
        <v>41218.141446759255</v>
      </c>
      <c r="T521" s="11">
        <f t="shared" si="53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7">
        <f t="shared" si="48"/>
        <v>102.1</v>
      </c>
      <c r="P522" s="8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11">
        <f t="shared" si="52"/>
        <v>42318.452094907407</v>
      </c>
      <c r="T522" s="11">
        <f t="shared" si="53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7">
        <f t="shared" si="48"/>
        <v>104.64</v>
      </c>
      <c r="P523" s="8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11">
        <f t="shared" si="52"/>
        <v>42645.842812499999</v>
      </c>
      <c r="T523" s="11">
        <f t="shared" si="53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7">
        <f t="shared" si="48"/>
        <v>114.66666666666667</v>
      </c>
      <c r="P524" s="8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11">
        <f t="shared" si="52"/>
        <v>42429.790798611109</v>
      </c>
      <c r="T524" s="11">
        <f t="shared" si="53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7">
        <f t="shared" si="48"/>
        <v>120.6</v>
      </c>
      <c r="P525" s="8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11">
        <f t="shared" si="52"/>
        <v>42237.88282407407</v>
      </c>
      <c r="T525" s="11">
        <f t="shared" si="53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7">
        <f t="shared" si="48"/>
        <v>108.67285714285715</v>
      </c>
      <c r="P526" s="8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11">
        <f t="shared" si="52"/>
        <v>42492.467233796298</v>
      </c>
      <c r="T526" s="11">
        <f t="shared" si="53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7">
        <f t="shared" si="48"/>
        <v>100</v>
      </c>
      <c r="P527" s="8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1">
        <f t="shared" si="52"/>
        <v>41850.150937500002</v>
      </c>
      <c r="T527" s="11">
        <f t="shared" si="53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7">
        <f t="shared" si="48"/>
        <v>113.99999999999999</v>
      </c>
      <c r="P528" s="8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11">
        <f t="shared" si="52"/>
        <v>42192.341944444444</v>
      </c>
      <c r="T528" s="11">
        <f t="shared" si="53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7">
        <f t="shared" si="48"/>
        <v>100.85</v>
      </c>
      <c r="P529" s="8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11">
        <f t="shared" si="52"/>
        <v>42752.955625000002</v>
      </c>
      <c r="T529" s="11">
        <f t="shared" si="53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7">
        <f t="shared" si="48"/>
        <v>115.65217391304347</v>
      </c>
      <c r="P530" s="8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11">
        <f t="shared" si="52"/>
        <v>42155.670219907406</v>
      </c>
      <c r="T530" s="11">
        <f t="shared" si="53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7">
        <f t="shared" si="48"/>
        <v>130.41666666666666</v>
      </c>
      <c r="P531" s="8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11">
        <f t="shared" si="52"/>
        <v>42724.781180555554</v>
      </c>
      <c r="T531" s="11">
        <f t="shared" si="53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7">
        <f t="shared" si="48"/>
        <v>107.78267254038178</v>
      </c>
      <c r="P532" s="8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11">
        <f t="shared" si="52"/>
        <v>42157.341064814813</v>
      </c>
      <c r="T532" s="11">
        <f t="shared" si="53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7">
        <f t="shared" si="48"/>
        <v>100</v>
      </c>
      <c r="P533" s="8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11">
        <f t="shared" si="52"/>
        <v>42675.815150462964</v>
      </c>
      <c r="T533" s="11">
        <f t="shared" si="53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7">
        <f t="shared" si="48"/>
        <v>123.25</v>
      </c>
      <c r="P534" s="8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11">
        <f t="shared" si="52"/>
        <v>42472.757037037038</v>
      </c>
      <c r="T534" s="11">
        <f t="shared" si="53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7">
        <f t="shared" si="48"/>
        <v>100.2</v>
      </c>
      <c r="P535" s="8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11">
        <f t="shared" si="52"/>
        <v>42482.18478009259</v>
      </c>
      <c r="T535" s="11">
        <f t="shared" si="53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7">
        <f t="shared" si="48"/>
        <v>104.66666666666666</v>
      </c>
      <c r="P536" s="8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11">
        <f t="shared" si="52"/>
        <v>42270.560995370368</v>
      </c>
      <c r="T536" s="11">
        <f t="shared" si="53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7">
        <f t="shared" si="48"/>
        <v>102.49999999999999</v>
      </c>
      <c r="P537" s="8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11">
        <f t="shared" si="52"/>
        <v>42711.29519675926</v>
      </c>
      <c r="T537" s="11">
        <f t="shared" si="53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7">
        <f t="shared" si="48"/>
        <v>118.25757575757576</v>
      </c>
      <c r="P538" s="8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11">
        <f t="shared" si="52"/>
        <v>42179.094988425924</v>
      </c>
      <c r="T538" s="11">
        <f t="shared" si="53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7">
        <f t="shared" si="48"/>
        <v>120.5</v>
      </c>
      <c r="P539" s="8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11">
        <f t="shared" si="52"/>
        <v>42282.518414351856</v>
      </c>
      <c r="T539" s="11">
        <f t="shared" si="53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7">
        <f t="shared" si="48"/>
        <v>302.42</v>
      </c>
      <c r="P540" s="8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11">
        <f t="shared" si="52"/>
        <v>42473.544710648144</v>
      </c>
      <c r="T540" s="11">
        <f t="shared" si="53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7">
        <f t="shared" si="48"/>
        <v>100.64400000000001</v>
      </c>
      <c r="P541" s="8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11">
        <f t="shared" si="52"/>
        <v>42534.799849537041</v>
      </c>
      <c r="T541" s="11">
        <f t="shared" si="53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7">
        <f t="shared" si="48"/>
        <v>6.6666666666666671E-3</v>
      </c>
      <c r="P542" s="8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1">
        <f t="shared" si="52"/>
        <v>42009.567199074074</v>
      </c>
      <c r="T542" s="11">
        <f t="shared" si="53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7">
        <f t="shared" si="48"/>
        <v>0.55555555555555558</v>
      </c>
      <c r="P543" s="8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1">
        <f t="shared" si="52"/>
        <v>42275.796689814815</v>
      </c>
      <c r="T543" s="11">
        <f t="shared" si="53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7">
        <f t="shared" si="48"/>
        <v>3.9999999999999996E-4</v>
      </c>
      <c r="P544" s="8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1">
        <f t="shared" si="52"/>
        <v>42433.487453703703</v>
      </c>
      <c r="T544" s="11">
        <f t="shared" si="53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7">
        <f t="shared" si="48"/>
        <v>0.31818181818181818</v>
      </c>
      <c r="P545" s="8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1">
        <f t="shared" si="52"/>
        <v>41913.842152777775</v>
      </c>
      <c r="T545" s="11">
        <f t="shared" si="53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7">
        <f t="shared" si="48"/>
        <v>1.2</v>
      </c>
      <c r="P546" s="8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1">
        <f t="shared" si="52"/>
        <v>42525.406944444447</v>
      </c>
      <c r="T546" s="11">
        <f t="shared" si="53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7">
        <f t="shared" si="48"/>
        <v>27.383999999999997</v>
      </c>
      <c r="P547" s="8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11">
        <f t="shared" si="52"/>
        <v>42283.342465277776</v>
      </c>
      <c r="T547" s="11">
        <f t="shared" si="53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7">
        <f t="shared" si="48"/>
        <v>8.666666666666667E-2</v>
      </c>
      <c r="P548" s="8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1">
        <f t="shared" si="52"/>
        <v>42249.417997685188</v>
      </c>
      <c r="T548" s="11">
        <f t="shared" si="53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7">
        <f t="shared" si="48"/>
        <v>0</v>
      </c>
      <c r="P549" s="8" t="e">
        <f t="shared" si="49"/>
        <v>#DIV/0!</v>
      </c>
      <c r="Q549" s="9" t="str">
        <f t="shared" si="50"/>
        <v>technology</v>
      </c>
      <c r="R549" s="9" t="str">
        <f t="shared" si="51"/>
        <v>web</v>
      </c>
      <c r="S549" s="11">
        <f t="shared" si="52"/>
        <v>42380.446342592593</v>
      </c>
      <c r="T549" s="11">
        <f t="shared" si="53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7">
        <f t="shared" si="48"/>
        <v>0.09</v>
      </c>
      <c r="P550" s="8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1">
        <f t="shared" si="52"/>
        <v>42276.653333333335</v>
      </c>
      <c r="T550" s="11">
        <f t="shared" si="53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7">
        <f t="shared" si="48"/>
        <v>2.7199999999999998</v>
      </c>
      <c r="P551" s="8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1">
        <f t="shared" si="52"/>
        <v>42163.386828703704</v>
      </c>
      <c r="T551" s="11">
        <f t="shared" si="53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7">
        <f t="shared" si="48"/>
        <v>0.70000000000000007</v>
      </c>
      <c r="P552" s="8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1">
        <f t="shared" si="52"/>
        <v>42753.428761574076</v>
      </c>
      <c r="T552" s="11">
        <f t="shared" si="53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7">
        <f t="shared" si="48"/>
        <v>5.0413333333333332</v>
      </c>
      <c r="P553" s="8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11">
        <f t="shared" si="52"/>
        <v>42173.025740740741</v>
      </c>
      <c r="T553" s="11">
        <f t="shared" si="53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7">
        <f t="shared" si="48"/>
        <v>0</v>
      </c>
      <c r="P554" s="8" t="e">
        <f t="shared" si="49"/>
        <v>#DIV/0!</v>
      </c>
      <c r="Q554" s="9" t="str">
        <f t="shared" si="50"/>
        <v>technology</v>
      </c>
      <c r="R554" s="9" t="str">
        <f t="shared" si="51"/>
        <v>web</v>
      </c>
      <c r="S554" s="11">
        <f t="shared" si="52"/>
        <v>42318.366851851853</v>
      </c>
      <c r="T554" s="11">
        <f t="shared" si="53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7">
        <f t="shared" si="48"/>
        <v>0.49199999999999999</v>
      </c>
      <c r="P555" s="8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1">
        <f t="shared" si="52"/>
        <v>41927.46980324074</v>
      </c>
      <c r="T555" s="11">
        <f t="shared" si="53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7">
        <f t="shared" si="48"/>
        <v>36.589147286821706</v>
      </c>
      <c r="P556" s="8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11">
        <f t="shared" si="52"/>
        <v>41901.434861111113</v>
      </c>
      <c r="T556" s="11">
        <f t="shared" si="53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7">
        <f t="shared" si="48"/>
        <v>0</v>
      </c>
      <c r="P557" s="8" t="e">
        <f t="shared" si="49"/>
        <v>#DIV/0!</v>
      </c>
      <c r="Q557" s="9" t="str">
        <f t="shared" si="50"/>
        <v>technology</v>
      </c>
      <c r="R557" s="9" t="str">
        <f t="shared" si="51"/>
        <v>web</v>
      </c>
      <c r="S557" s="11">
        <f t="shared" si="52"/>
        <v>42503.103506944448</v>
      </c>
      <c r="T557" s="11">
        <f t="shared" si="53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7">
        <f t="shared" si="48"/>
        <v>2.5</v>
      </c>
      <c r="P558" s="8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1">
        <f t="shared" si="52"/>
        <v>42345.610150462962</v>
      </c>
      <c r="T558" s="11">
        <f t="shared" si="53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7">
        <f t="shared" si="48"/>
        <v>0.91066666666666674</v>
      </c>
      <c r="P559" s="8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1">
        <f t="shared" si="52"/>
        <v>42676.692164351851</v>
      </c>
      <c r="T559" s="11">
        <f t="shared" si="53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7">
        <f t="shared" si="48"/>
        <v>0</v>
      </c>
      <c r="P560" s="8" t="e">
        <f t="shared" si="49"/>
        <v>#DIV/0!</v>
      </c>
      <c r="Q560" s="9" t="str">
        <f t="shared" si="50"/>
        <v>technology</v>
      </c>
      <c r="R560" s="9" t="str">
        <f t="shared" si="51"/>
        <v>web</v>
      </c>
      <c r="S560" s="11">
        <f t="shared" si="52"/>
        <v>42057.633159722223</v>
      </c>
      <c r="T560" s="11">
        <f t="shared" si="53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7">
        <f t="shared" si="48"/>
        <v>2.0833333333333336E-2</v>
      </c>
      <c r="P561" s="8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1">
        <f t="shared" si="52"/>
        <v>42321.033101851848</v>
      </c>
      <c r="T561" s="11">
        <f t="shared" si="53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7">
        <f t="shared" si="48"/>
        <v>1.2E-2</v>
      </c>
      <c r="P562" s="8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1">
        <f t="shared" si="52"/>
        <v>41960.521354166667</v>
      </c>
      <c r="T562" s="11">
        <f t="shared" si="53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7">
        <f t="shared" si="48"/>
        <v>0.36666666666666664</v>
      </c>
      <c r="P563" s="8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1">
        <f t="shared" si="52"/>
        <v>42268.408715277779</v>
      </c>
      <c r="T563" s="11">
        <f t="shared" si="53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7">
        <f t="shared" si="48"/>
        <v>0</v>
      </c>
      <c r="P564" s="8" t="e">
        <f t="shared" si="49"/>
        <v>#DIV/0!</v>
      </c>
      <c r="Q564" s="9" t="str">
        <f t="shared" si="50"/>
        <v>technology</v>
      </c>
      <c r="R564" s="9" t="str">
        <f t="shared" si="51"/>
        <v>web</v>
      </c>
      <c r="S564" s="11">
        <f t="shared" si="52"/>
        <v>42692.139062499999</v>
      </c>
      <c r="T564" s="11">
        <f t="shared" si="53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7">
        <f t="shared" si="48"/>
        <v>9.0666666666666659E-2</v>
      </c>
      <c r="P565" s="8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1">
        <f t="shared" si="52"/>
        <v>42021.819988425923</v>
      </c>
      <c r="T565" s="11">
        <f t="shared" si="53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7">
        <f t="shared" si="48"/>
        <v>5.5555555555555558E-3</v>
      </c>
      <c r="P566" s="8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1">
        <f t="shared" si="52"/>
        <v>42411.692997685182</v>
      </c>
      <c r="T566" s="11">
        <f t="shared" si="53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7">
        <f t="shared" si="48"/>
        <v>0</v>
      </c>
      <c r="P567" s="8" t="e">
        <f t="shared" si="49"/>
        <v>#DIV/0!</v>
      </c>
      <c r="Q567" s="9" t="str">
        <f t="shared" si="50"/>
        <v>technology</v>
      </c>
      <c r="R567" s="9" t="str">
        <f t="shared" si="51"/>
        <v>web</v>
      </c>
      <c r="S567" s="11">
        <f t="shared" si="52"/>
        <v>42165.53528935185</v>
      </c>
      <c r="T567" s="11">
        <f t="shared" si="53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7">
        <f t="shared" si="48"/>
        <v>0.02</v>
      </c>
      <c r="P568" s="8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1">
        <f t="shared" si="52"/>
        <v>42535.43440972222</v>
      </c>
      <c r="T568" s="11">
        <f t="shared" si="53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7">
        <f t="shared" si="48"/>
        <v>0</v>
      </c>
      <c r="P569" s="8" t="e">
        <f t="shared" si="49"/>
        <v>#DIV/0!</v>
      </c>
      <c r="Q569" s="9" t="str">
        <f t="shared" si="50"/>
        <v>technology</v>
      </c>
      <c r="R569" s="9" t="str">
        <f t="shared" si="51"/>
        <v>web</v>
      </c>
      <c r="S569" s="11">
        <f t="shared" si="52"/>
        <v>41975.592523148152</v>
      </c>
      <c r="T569" s="11">
        <f t="shared" si="53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7">
        <f t="shared" si="48"/>
        <v>1</v>
      </c>
      <c r="P570" s="8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1">
        <f t="shared" si="52"/>
        <v>42348.6715625</v>
      </c>
      <c r="T570" s="11">
        <f t="shared" si="53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7">
        <f t="shared" si="48"/>
        <v>0.8</v>
      </c>
      <c r="P571" s="8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1">
        <f t="shared" si="52"/>
        <v>42340.597361111111</v>
      </c>
      <c r="T571" s="11">
        <f t="shared" si="53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7">
        <f t="shared" si="48"/>
        <v>0.16705882352941176</v>
      </c>
      <c r="P572" s="8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1">
        <f t="shared" si="52"/>
        <v>42388.548252314809</v>
      </c>
      <c r="T572" s="11">
        <f t="shared" si="53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7">
        <f t="shared" si="48"/>
        <v>0.42399999999999999</v>
      </c>
      <c r="P573" s="8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1">
        <f t="shared" si="52"/>
        <v>42192.566238425927</v>
      </c>
      <c r="T573" s="11">
        <f t="shared" si="53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7">
        <f t="shared" si="48"/>
        <v>0</v>
      </c>
      <c r="P574" s="8" t="e">
        <f t="shared" si="49"/>
        <v>#DIV/0!</v>
      </c>
      <c r="Q574" s="9" t="str">
        <f t="shared" si="50"/>
        <v>technology</v>
      </c>
      <c r="R574" s="9" t="str">
        <f t="shared" si="51"/>
        <v>web</v>
      </c>
      <c r="S574" s="11">
        <f t="shared" si="52"/>
        <v>42282.466296296298</v>
      </c>
      <c r="T574" s="11">
        <f t="shared" si="53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7">
        <f t="shared" si="48"/>
        <v>0.38925389253892539</v>
      </c>
      <c r="P575" s="8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11">
        <f t="shared" si="52"/>
        <v>41962.800127314811</v>
      </c>
      <c r="T575" s="11">
        <f t="shared" si="53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7">
        <f t="shared" si="48"/>
        <v>0.7155635062611807</v>
      </c>
      <c r="P576" s="8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1">
        <f t="shared" si="52"/>
        <v>42632.193368055552</v>
      </c>
      <c r="T576" s="11">
        <f t="shared" si="53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7">
        <f t="shared" si="48"/>
        <v>0.43166666666666664</v>
      </c>
      <c r="P577" s="8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1">
        <f t="shared" si="52"/>
        <v>42138.442627314813</v>
      </c>
      <c r="T577" s="11">
        <f t="shared" si="53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7">
        <f t="shared" si="48"/>
        <v>1.25E-3</v>
      </c>
      <c r="P578" s="8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1">
        <f t="shared" si="52"/>
        <v>42031.221666666665</v>
      </c>
      <c r="T578" s="11">
        <f t="shared" si="53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7">
        <f t="shared" ref="O579:O642" si="54">(E579/D579)*100</f>
        <v>0.2</v>
      </c>
      <c r="P579" s="8">
        <f t="shared" ref="P579:P642" si="55">E579/L579</f>
        <v>10</v>
      </c>
      <c r="Q579" s="9" t="str">
        <f t="shared" ref="Q579:Q642" si="56">LEFT(N579, SEARCH("/",N579,1)-1)</f>
        <v>technology</v>
      </c>
      <c r="R579" s="9" t="str">
        <f t="shared" ref="R579:R642" si="57">RIGHT(N579, LEN(N579)-SEARCH("/",N579))</f>
        <v>web</v>
      </c>
      <c r="S579" s="11">
        <f t="shared" ref="S579:S642" si="58">((J579/(60*60*24))+DATE(1970,1,1))+(-6/24)</f>
        <v>42450.339143518519</v>
      </c>
      <c r="T579" s="11">
        <f t="shared" ref="T579:T642" si="59">((I579/(60*60*24))+DATE(1970,1,1))+(-6/24)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7">
        <f t="shared" si="54"/>
        <v>1.12E-2</v>
      </c>
      <c r="P580" s="8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1">
        <f t="shared" si="58"/>
        <v>42230.328622685185</v>
      </c>
      <c r="T580" s="11">
        <f t="shared" si="5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7">
        <f t="shared" si="54"/>
        <v>1.4583333333333333</v>
      </c>
      <c r="P581" s="8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1">
        <f t="shared" si="58"/>
        <v>41968.602118055554</v>
      </c>
      <c r="T581" s="11">
        <f t="shared" si="5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7">
        <f t="shared" si="54"/>
        <v>3.3333333333333333E-2</v>
      </c>
      <c r="P582" s="8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1">
        <f t="shared" si="58"/>
        <v>42605.658182870371</v>
      </c>
      <c r="T582" s="11">
        <f t="shared" si="5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7">
        <f t="shared" si="54"/>
        <v>0</v>
      </c>
      <c r="P583" s="8" t="e">
        <f t="shared" si="55"/>
        <v>#DIV/0!</v>
      </c>
      <c r="Q583" s="9" t="str">
        <f t="shared" si="56"/>
        <v>technology</v>
      </c>
      <c r="R583" s="9" t="str">
        <f t="shared" si="57"/>
        <v>web</v>
      </c>
      <c r="S583" s="11">
        <f t="shared" si="58"/>
        <v>42187.762777777782</v>
      </c>
      <c r="T583" s="11">
        <f t="shared" si="5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7">
        <f t="shared" si="54"/>
        <v>0</v>
      </c>
      <c r="P584" s="8" t="e">
        <f t="shared" si="55"/>
        <v>#DIV/0!</v>
      </c>
      <c r="Q584" s="9" t="str">
        <f t="shared" si="56"/>
        <v>technology</v>
      </c>
      <c r="R584" s="9" t="str">
        <f t="shared" si="57"/>
        <v>web</v>
      </c>
      <c r="S584" s="11">
        <f t="shared" si="58"/>
        <v>42055.489803240736</v>
      </c>
      <c r="T584" s="11">
        <f t="shared" si="5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7">
        <f t="shared" si="54"/>
        <v>1.1111111111111112E-2</v>
      </c>
      <c r="P585" s="8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1">
        <f t="shared" si="58"/>
        <v>42052.68850694444</v>
      </c>
      <c r="T585" s="11">
        <f t="shared" si="5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7">
        <f t="shared" si="54"/>
        <v>1</v>
      </c>
      <c r="P586" s="8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1">
        <f t="shared" si="58"/>
        <v>42049.466620370367</v>
      </c>
      <c r="T586" s="11">
        <f t="shared" si="5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7">
        <f t="shared" si="54"/>
        <v>0</v>
      </c>
      <c r="P587" s="8" t="e">
        <f t="shared" si="55"/>
        <v>#DIV/0!</v>
      </c>
      <c r="Q587" s="9" t="str">
        <f t="shared" si="56"/>
        <v>technology</v>
      </c>
      <c r="R587" s="9" t="str">
        <f t="shared" si="57"/>
        <v>web</v>
      </c>
      <c r="S587" s="11">
        <f t="shared" si="58"/>
        <v>42283.1409375</v>
      </c>
      <c r="T587" s="11">
        <f t="shared" si="5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7">
        <f t="shared" si="54"/>
        <v>0.55999999999999994</v>
      </c>
      <c r="P588" s="8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1">
        <f t="shared" si="58"/>
        <v>42020.604247685187</v>
      </c>
      <c r="T588" s="11">
        <f t="shared" si="5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7">
        <f t="shared" si="54"/>
        <v>9.0833333333333339</v>
      </c>
      <c r="P589" s="8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11">
        <f t="shared" si="58"/>
        <v>42080.507326388892</v>
      </c>
      <c r="T589" s="11">
        <f t="shared" si="5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7">
        <f t="shared" si="54"/>
        <v>3.3444444444444441</v>
      </c>
      <c r="P590" s="8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1">
        <f t="shared" si="58"/>
        <v>42631.519513888888</v>
      </c>
      <c r="T590" s="11">
        <f t="shared" si="5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7">
        <f t="shared" si="54"/>
        <v>1.3333333333333334E-2</v>
      </c>
      <c r="P591" s="8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1">
        <f t="shared" si="58"/>
        <v>42178.364571759259</v>
      </c>
      <c r="T591" s="11">
        <f t="shared" si="5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7">
        <f t="shared" si="54"/>
        <v>4.46</v>
      </c>
      <c r="P592" s="8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11">
        <f t="shared" si="58"/>
        <v>42377.304756944446</v>
      </c>
      <c r="T592" s="11">
        <f t="shared" si="5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7">
        <f t="shared" si="54"/>
        <v>6.0999999999999999E-2</v>
      </c>
      <c r="P593" s="8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1">
        <f t="shared" si="58"/>
        <v>42177.293171296296</v>
      </c>
      <c r="T593" s="11">
        <f t="shared" si="5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7">
        <f t="shared" si="54"/>
        <v>3.3333333333333335</v>
      </c>
      <c r="P594" s="8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1">
        <f t="shared" si="58"/>
        <v>41945.982175925928</v>
      </c>
      <c r="T594" s="11">
        <f t="shared" si="5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7">
        <f t="shared" si="54"/>
        <v>23</v>
      </c>
      <c r="P595" s="8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11">
        <f t="shared" si="58"/>
        <v>42070.427604166667</v>
      </c>
      <c r="T595" s="11">
        <f t="shared" si="5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7">
        <f t="shared" si="54"/>
        <v>0.104</v>
      </c>
      <c r="P596" s="8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1">
        <f t="shared" si="58"/>
        <v>42446.530162037037</v>
      </c>
      <c r="T596" s="11">
        <f t="shared" si="5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7">
        <f t="shared" si="54"/>
        <v>0.42599999999999999</v>
      </c>
      <c r="P597" s="8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1">
        <f t="shared" si="58"/>
        <v>42082.819884259261</v>
      </c>
      <c r="T597" s="11">
        <f t="shared" si="5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7">
        <f t="shared" si="54"/>
        <v>0.03</v>
      </c>
      <c r="P598" s="8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1">
        <f t="shared" si="58"/>
        <v>42646.646898148145</v>
      </c>
      <c r="T598" s="11">
        <f t="shared" si="5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7">
        <f t="shared" si="54"/>
        <v>0.26666666666666666</v>
      </c>
      <c r="P599" s="8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1">
        <f t="shared" si="58"/>
        <v>42545.455266203702</v>
      </c>
      <c r="T599" s="11">
        <f t="shared" si="5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7">
        <f t="shared" si="54"/>
        <v>34</v>
      </c>
      <c r="P600" s="8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11">
        <f t="shared" si="58"/>
        <v>41947.75209490741</v>
      </c>
      <c r="T600" s="11">
        <f t="shared" si="5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7">
        <f t="shared" si="54"/>
        <v>6.2E-2</v>
      </c>
      <c r="P601" s="8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1">
        <f t="shared" si="58"/>
        <v>42047.562523148154</v>
      </c>
      <c r="T601" s="11">
        <f t="shared" si="5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7">
        <f t="shared" si="54"/>
        <v>2</v>
      </c>
      <c r="P602" s="8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1">
        <f t="shared" si="58"/>
        <v>42073.548171296294</v>
      </c>
      <c r="T602" s="11">
        <f t="shared" si="5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7">
        <f t="shared" si="54"/>
        <v>1.4000000000000001</v>
      </c>
      <c r="P603" s="8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11">
        <f t="shared" si="58"/>
        <v>41969.608090277776</v>
      </c>
      <c r="T603" s="11">
        <f t="shared" si="5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7">
        <f t="shared" si="54"/>
        <v>0</v>
      </c>
      <c r="P604" s="8" t="e">
        <f t="shared" si="55"/>
        <v>#DIV/0!</v>
      </c>
      <c r="Q604" s="9" t="str">
        <f t="shared" si="56"/>
        <v>technology</v>
      </c>
      <c r="R604" s="9" t="str">
        <f t="shared" si="57"/>
        <v>web</v>
      </c>
      <c r="S604" s="11">
        <f t="shared" si="58"/>
        <v>42143.54415509259</v>
      </c>
      <c r="T604" s="11">
        <f t="shared" si="5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7">
        <f t="shared" si="54"/>
        <v>3.9334666666666664</v>
      </c>
      <c r="P605" s="8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11">
        <f t="shared" si="58"/>
        <v>41835.389155092591</v>
      </c>
      <c r="T605" s="11">
        <f t="shared" si="5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7">
        <f t="shared" si="54"/>
        <v>0</v>
      </c>
      <c r="P606" s="8" t="e">
        <f t="shared" si="55"/>
        <v>#DIV/0!</v>
      </c>
      <c r="Q606" s="9" t="str">
        <f t="shared" si="56"/>
        <v>technology</v>
      </c>
      <c r="R606" s="9" t="str">
        <f t="shared" si="57"/>
        <v>web</v>
      </c>
      <c r="S606" s="11">
        <f t="shared" si="58"/>
        <v>41848.785370370373</v>
      </c>
      <c r="T606" s="11">
        <f t="shared" si="5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7">
        <f t="shared" si="54"/>
        <v>2.62</v>
      </c>
      <c r="P607" s="8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11">
        <f t="shared" si="58"/>
        <v>42194.107731481483</v>
      </c>
      <c r="T607" s="11">
        <f t="shared" si="5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7">
        <f t="shared" si="54"/>
        <v>0.2</v>
      </c>
      <c r="P608" s="8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1">
        <f t="shared" si="58"/>
        <v>42102.400567129633</v>
      </c>
      <c r="T608" s="11">
        <f t="shared" si="5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7">
        <f t="shared" si="54"/>
        <v>0</v>
      </c>
      <c r="P609" s="8" t="e">
        <f t="shared" si="55"/>
        <v>#DIV/0!</v>
      </c>
      <c r="Q609" s="9" t="str">
        <f t="shared" si="56"/>
        <v>technology</v>
      </c>
      <c r="R609" s="9" t="str">
        <f t="shared" si="57"/>
        <v>web</v>
      </c>
      <c r="S609" s="11">
        <f t="shared" si="58"/>
        <v>42300.575648148151</v>
      </c>
      <c r="T609" s="11">
        <f t="shared" si="5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7">
        <f t="shared" si="54"/>
        <v>0.97400000000000009</v>
      </c>
      <c r="P610" s="8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1">
        <f t="shared" si="58"/>
        <v>42140.671064814815</v>
      </c>
      <c r="T610" s="11">
        <f t="shared" si="5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7">
        <f t="shared" si="54"/>
        <v>0.64102564102564097</v>
      </c>
      <c r="P611" s="8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1">
        <f t="shared" si="58"/>
        <v>42306.784074074079</v>
      </c>
      <c r="T611" s="11">
        <f t="shared" si="5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7">
        <f t="shared" si="54"/>
        <v>0</v>
      </c>
      <c r="P612" s="8" t="e">
        <f t="shared" si="55"/>
        <v>#DIV/0!</v>
      </c>
      <c r="Q612" s="9" t="str">
        <f t="shared" si="56"/>
        <v>technology</v>
      </c>
      <c r="R612" s="9" t="str">
        <f t="shared" si="57"/>
        <v>web</v>
      </c>
      <c r="S612" s="11">
        <f t="shared" si="58"/>
        <v>42086.58085648148</v>
      </c>
      <c r="T612" s="11">
        <f t="shared" si="5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7">
        <f t="shared" si="54"/>
        <v>0</v>
      </c>
      <c r="P613" s="8" t="e">
        <f t="shared" si="55"/>
        <v>#DIV/0!</v>
      </c>
      <c r="Q613" s="9" t="str">
        <f t="shared" si="56"/>
        <v>technology</v>
      </c>
      <c r="R613" s="9" t="str">
        <f t="shared" si="57"/>
        <v>web</v>
      </c>
      <c r="S613" s="11">
        <f t="shared" si="58"/>
        <v>42328.310613425929</v>
      </c>
      <c r="T613" s="11">
        <f t="shared" si="5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7">
        <f t="shared" si="54"/>
        <v>0</v>
      </c>
      <c r="P614" s="8" t="e">
        <f t="shared" si="55"/>
        <v>#DIV/0!</v>
      </c>
      <c r="Q614" s="9" t="str">
        <f t="shared" si="56"/>
        <v>technology</v>
      </c>
      <c r="R614" s="9" t="str">
        <f t="shared" si="57"/>
        <v>web</v>
      </c>
      <c r="S614" s="11">
        <f t="shared" si="58"/>
        <v>42584.781782407408</v>
      </c>
      <c r="T614" s="11">
        <f t="shared" si="5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7">
        <f t="shared" si="54"/>
        <v>21.363333333333333</v>
      </c>
      <c r="P615" s="8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11">
        <f t="shared" si="58"/>
        <v>42247.246759259258</v>
      </c>
      <c r="T615" s="11">
        <f t="shared" si="5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7">
        <f t="shared" si="54"/>
        <v>0</v>
      </c>
      <c r="P616" s="8" t="e">
        <f t="shared" si="55"/>
        <v>#DIV/0!</v>
      </c>
      <c r="Q616" s="9" t="str">
        <f t="shared" si="56"/>
        <v>technology</v>
      </c>
      <c r="R616" s="9" t="str">
        <f t="shared" si="57"/>
        <v>web</v>
      </c>
      <c r="S616" s="11">
        <f t="shared" si="58"/>
        <v>42514.811805555553</v>
      </c>
      <c r="T616" s="11">
        <f t="shared" si="5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7">
        <f t="shared" si="54"/>
        <v>0</v>
      </c>
      <c r="P617" s="8" t="e">
        <f t="shared" si="55"/>
        <v>#DIV/0!</v>
      </c>
      <c r="Q617" s="9" t="str">
        <f t="shared" si="56"/>
        <v>technology</v>
      </c>
      <c r="R617" s="9" t="str">
        <f t="shared" si="57"/>
        <v>web</v>
      </c>
      <c r="S617" s="11">
        <f t="shared" si="58"/>
        <v>42241.872210648144</v>
      </c>
      <c r="T617" s="11">
        <f t="shared" si="5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7">
        <f t="shared" si="54"/>
        <v>0</v>
      </c>
      <c r="P618" s="8" t="e">
        <f t="shared" si="55"/>
        <v>#DIV/0!</v>
      </c>
      <c r="Q618" s="9" t="str">
        <f t="shared" si="56"/>
        <v>technology</v>
      </c>
      <c r="R618" s="9" t="str">
        <f t="shared" si="57"/>
        <v>web</v>
      </c>
      <c r="S618" s="11">
        <f t="shared" si="58"/>
        <v>42761.126238425924</v>
      </c>
      <c r="T618" s="11">
        <f t="shared" si="5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7">
        <f t="shared" si="54"/>
        <v>3</v>
      </c>
      <c r="P619" s="8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1">
        <f t="shared" si="58"/>
        <v>42087.093090277776</v>
      </c>
      <c r="T619" s="11">
        <f t="shared" si="5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7">
        <f t="shared" si="54"/>
        <v>0</v>
      </c>
      <c r="P620" s="8" t="e">
        <f t="shared" si="55"/>
        <v>#DIV/0!</v>
      </c>
      <c r="Q620" s="9" t="str">
        <f t="shared" si="56"/>
        <v>technology</v>
      </c>
      <c r="R620" s="9" t="str">
        <f t="shared" si="57"/>
        <v>web</v>
      </c>
      <c r="S620" s="11">
        <f t="shared" si="58"/>
        <v>42317.560219907406</v>
      </c>
      <c r="T620" s="11">
        <f t="shared" si="5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7">
        <f t="shared" si="54"/>
        <v>3.9999999999999996E-5</v>
      </c>
      <c r="P621" s="8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1">
        <f t="shared" si="58"/>
        <v>41908.400347222225</v>
      </c>
      <c r="T621" s="11">
        <f t="shared" si="5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7">
        <f t="shared" si="54"/>
        <v>1</v>
      </c>
      <c r="P622" s="8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1">
        <f t="shared" si="58"/>
        <v>41831.466874999998</v>
      </c>
      <c r="T622" s="11">
        <f t="shared" si="5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7">
        <f t="shared" si="54"/>
        <v>1.044</v>
      </c>
      <c r="P623" s="8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1">
        <f t="shared" si="58"/>
        <v>42528.737696759257</v>
      </c>
      <c r="T623" s="11">
        <f t="shared" si="5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7">
        <f t="shared" si="54"/>
        <v>5.6833333333333336</v>
      </c>
      <c r="P624" s="8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11">
        <f t="shared" si="58"/>
        <v>42532.524745370371</v>
      </c>
      <c r="T624" s="11">
        <f t="shared" si="5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7">
        <f t="shared" si="54"/>
        <v>0</v>
      </c>
      <c r="P625" s="8" t="e">
        <f t="shared" si="55"/>
        <v>#DIV/0!</v>
      </c>
      <c r="Q625" s="9" t="str">
        <f t="shared" si="56"/>
        <v>technology</v>
      </c>
      <c r="R625" s="9" t="str">
        <f t="shared" si="57"/>
        <v>web</v>
      </c>
      <c r="S625" s="11">
        <f t="shared" si="58"/>
        <v>42121.759224537032</v>
      </c>
      <c r="T625" s="11">
        <f t="shared" si="5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7">
        <f t="shared" si="54"/>
        <v>0</v>
      </c>
      <c r="P626" s="8" t="e">
        <f t="shared" si="55"/>
        <v>#DIV/0!</v>
      </c>
      <c r="Q626" s="9" t="str">
        <f t="shared" si="56"/>
        <v>technology</v>
      </c>
      <c r="R626" s="9" t="str">
        <f t="shared" si="57"/>
        <v>web</v>
      </c>
      <c r="S626" s="11">
        <f t="shared" si="58"/>
        <v>42108.738900462966</v>
      </c>
      <c r="T626" s="11">
        <f t="shared" si="5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7">
        <f t="shared" si="54"/>
        <v>0</v>
      </c>
      <c r="P627" s="8" t="e">
        <f t="shared" si="55"/>
        <v>#DIV/0!</v>
      </c>
      <c r="Q627" s="9" t="str">
        <f t="shared" si="56"/>
        <v>technology</v>
      </c>
      <c r="R627" s="9" t="str">
        <f t="shared" si="57"/>
        <v>web</v>
      </c>
      <c r="S627" s="11">
        <f t="shared" si="58"/>
        <v>42790.645567129628</v>
      </c>
      <c r="T627" s="11">
        <f t="shared" si="5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7">
        <f t="shared" si="54"/>
        <v>17.380000000000003</v>
      </c>
      <c r="P628" s="8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11">
        <f t="shared" si="58"/>
        <v>42198.309479166666</v>
      </c>
      <c r="T628" s="11">
        <f t="shared" si="5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7">
        <f t="shared" si="54"/>
        <v>0.02</v>
      </c>
      <c r="P629" s="8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1">
        <f t="shared" si="58"/>
        <v>42384.056840277779</v>
      </c>
      <c r="T629" s="11">
        <f t="shared" si="5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7">
        <f t="shared" si="54"/>
        <v>0</v>
      </c>
      <c r="P630" s="8" t="e">
        <f t="shared" si="55"/>
        <v>#DIV/0!</v>
      </c>
      <c r="Q630" s="9" t="str">
        <f t="shared" si="56"/>
        <v>technology</v>
      </c>
      <c r="R630" s="9" t="str">
        <f t="shared" si="57"/>
        <v>web</v>
      </c>
      <c r="S630" s="11">
        <f t="shared" si="58"/>
        <v>41803.442789351851</v>
      </c>
      <c r="T630" s="11">
        <f t="shared" si="5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7">
        <f t="shared" si="54"/>
        <v>0.17500000000000002</v>
      </c>
      <c r="P631" s="8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11">
        <f t="shared" si="58"/>
        <v>42474.387824074074</v>
      </c>
      <c r="T631" s="11">
        <f t="shared" si="5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7">
        <f t="shared" si="54"/>
        <v>8.3340278356529712E-2</v>
      </c>
      <c r="P632" s="8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1">
        <f t="shared" si="58"/>
        <v>42223.369456018518</v>
      </c>
      <c r="T632" s="11">
        <f t="shared" si="5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7">
        <f t="shared" si="54"/>
        <v>1.38</v>
      </c>
      <c r="P633" s="8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11">
        <f t="shared" si="58"/>
        <v>42489.522326388891</v>
      </c>
      <c r="T633" s="11">
        <f t="shared" si="5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7">
        <f t="shared" si="54"/>
        <v>0</v>
      </c>
      <c r="P634" s="8" t="e">
        <f t="shared" si="55"/>
        <v>#DIV/0!</v>
      </c>
      <c r="Q634" s="9" t="str">
        <f t="shared" si="56"/>
        <v>technology</v>
      </c>
      <c r="R634" s="9" t="str">
        <f t="shared" si="57"/>
        <v>web</v>
      </c>
      <c r="S634" s="11">
        <f t="shared" si="58"/>
        <v>42303.409317129626</v>
      </c>
      <c r="T634" s="11">
        <f t="shared" si="5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7">
        <f t="shared" si="54"/>
        <v>12.45</v>
      </c>
      <c r="P635" s="8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1">
        <f t="shared" si="58"/>
        <v>42507.049328703702</v>
      </c>
      <c r="T635" s="11">
        <f t="shared" si="5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7">
        <f t="shared" si="54"/>
        <v>0.02</v>
      </c>
      <c r="P636" s="8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1">
        <f t="shared" si="58"/>
        <v>42031.678576388891</v>
      </c>
      <c r="T636" s="11">
        <f t="shared" si="5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7">
        <f t="shared" si="54"/>
        <v>8.0000000000000002E-3</v>
      </c>
      <c r="P637" s="8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1">
        <f t="shared" si="58"/>
        <v>42075.842152777783</v>
      </c>
      <c r="T637" s="11">
        <f t="shared" si="5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7">
        <f t="shared" si="54"/>
        <v>0.2</v>
      </c>
      <c r="P638" s="8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1">
        <f t="shared" si="58"/>
        <v>42131.205439814818</v>
      </c>
      <c r="T638" s="11">
        <f t="shared" si="5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7">
        <f t="shared" si="54"/>
        <v>0</v>
      </c>
      <c r="P639" s="8" t="e">
        <f t="shared" si="55"/>
        <v>#DIV/0!</v>
      </c>
      <c r="Q639" s="9" t="str">
        <f t="shared" si="56"/>
        <v>technology</v>
      </c>
      <c r="R639" s="9" t="str">
        <f t="shared" si="57"/>
        <v>web</v>
      </c>
      <c r="S639" s="11">
        <f t="shared" si="58"/>
        <v>42762.712013888886</v>
      </c>
      <c r="T639" s="11">
        <f t="shared" si="5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7">
        <f t="shared" si="54"/>
        <v>9.0000000000000011E-3</v>
      </c>
      <c r="P640" s="8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1">
        <f t="shared" si="58"/>
        <v>42759.343310185184</v>
      </c>
      <c r="T640" s="11">
        <f t="shared" si="5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7">
        <f t="shared" si="54"/>
        <v>9.9999999999999991E-5</v>
      </c>
      <c r="P641" s="8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1">
        <f t="shared" si="58"/>
        <v>41865.333275462966</v>
      </c>
      <c r="T641" s="11">
        <f t="shared" si="5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7">
        <f t="shared" si="54"/>
        <v>144.28571428571428</v>
      </c>
      <c r="P642" s="8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1">
        <f t="shared" si="58"/>
        <v>42683.170312499999</v>
      </c>
      <c r="T642" s="11">
        <f t="shared" si="5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7">
        <f t="shared" ref="O643:O706" si="60">(E643/D643)*100</f>
        <v>119.16249999999999</v>
      </c>
      <c r="P643" s="8">
        <f t="shared" ref="P643:P706" si="61">E643/L643</f>
        <v>151.31746031746033</v>
      </c>
      <c r="Q643" s="9" t="str">
        <f t="shared" ref="Q643:Q706" si="62">LEFT(N643, SEARCH("/",N643,1)-1)</f>
        <v>technology</v>
      </c>
      <c r="R643" s="9" t="str">
        <f t="shared" ref="R643:R706" si="63">RIGHT(N643, LEN(N643)-SEARCH("/",N643))</f>
        <v>wearables</v>
      </c>
      <c r="S643" s="11">
        <f t="shared" ref="S643:S706" si="64">((J643/(60*60*24))+DATE(1970,1,1))+(-6/24)</f>
        <v>42199.32</v>
      </c>
      <c r="T643" s="11">
        <f t="shared" ref="T643:T706" si="65">((I643/(60*60*24))+DATE(1970,1,1))+(-6/24)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7">
        <f t="shared" si="60"/>
        <v>1460.4850000000001</v>
      </c>
      <c r="P644" s="8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11">
        <f t="shared" si="64"/>
        <v>42199.401319444441</v>
      </c>
      <c r="T644" s="11">
        <f t="shared" si="65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7">
        <f t="shared" si="60"/>
        <v>105.80799999999999</v>
      </c>
      <c r="P645" s="8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11">
        <f t="shared" si="64"/>
        <v>42100.392071759255</v>
      </c>
      <c r="T645" s="11">
        <f t="shared" si="65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7">
        <f t="shared" si="60"/>
        <v>300.11791999999997</v>
      </c>
      <c r="P646" s="8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11">
        <f t="shared" si="64"/>
        <v>41898.415960648148</v>
      </c>
      <c r="T646" s="11">
        <f t="shared" si="65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7">
        <f t="shared" si="60"/>
        <v>278.7</v>
      </c>
      <c r="P647" s="8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11">
        <f t="shared" si="64"/>
        <v>42563.776319444441</v>
      </c>
      <c r="T647" s="11">
        <f t="shared" si="65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7">
        <f t="shared" si="60"/>
        <v>131.87625</v>
      </c>
      <c r="P648" s="8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11">
        <f t="shared" si="64"/>
        <v>41832.602627314816</v>
      </c>
      <c r="T648" s="11">
        <f t="shared" si="65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7">
        <f t="shared" si="60"/>
        <v>107.05</v>
      </c>
      <c r="P649" s="8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11">
        <f t="shared" si="64"/>
        <v>42416.517928240741</v>
      </c>
      <c r="T649" s="11">
        <f t="shared" si="65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7">
        <f t="shared" si="60"/>
        <v>126.82285714285715</v>
      </c>
      <c r="P650" s="8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1">
        <f t="shared" si="64"/>
        <v>41891.443379629629</v>
      </c>
      <c r="T650" s="11">
        <f t="shared" si="65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7">
        <f t="shared" si="60"/>
        <v>139.96</v>
      </c>
      <c r="P651" s="8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11">
        <f t="shared" si="64"/>
        <v>41877.662187499998</v>
      </c>
      <c r="T651" s="11">
        <f t="shared" si="65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7">
        <f t="shared" si="60"/>
        <v>112.4</v>
      </c>
      <c r="P652" s="8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11">
        <f t="shared" si="64"/>
        <v>41931.786851851852</v>
      </c>
      <c r="T652" s="11">
        <f t="shared" si="65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7">
        <f t="shared" si="60"/>
        <v>100.52799999999999</v>
      </c>
      <c r="P653" s="8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11">
        <f t="shared" si="64"/>
        <v>41955.767488425925</v>
      </c>
      <c r="T653" s="11">
        <f t="shared" si="65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7">
        <f t="shared" si="60"/>
        <v>100.46666666666665</v>
      </c>
      <c r="P654" s="8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11">
        <f t="shared" si="64"/>
        <v>42675.440393518518</v>
      </c>
      <c r="T654" s="11">
        <f t="shared" si="65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7">
        <f t="shared" si="60"/>
        <v>141.446</v>
      </c>
      <c r="P655" s="8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11">
        <f t="shared" si="64"/>
        <v>42199.368518518517</v>
      </c>
      <c r="T655" s="11">
        <f t="shared" si="65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7">
        <f t="shared" si="60"/>
        <v>267.29166666666669</v>
      </c>
      <c r="P656" s="8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11">
        <f t="shared" si="64"/>
        <v>42163.707326388889</v>
      </c>
      <c r="T656" s="11">
        <f t="shared" si="65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7">
        <f t="shared" si="60"/>
        <v>146.88749999999999</v>
      </c>
      <c r="P657" s="8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11">
        <f t="shared" si="64"/>
        <v>42045.707314814819</v>
      </c>
      <c r="T657" s="11">
        <f t="shared" si="65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7">
        <f t="shared" si="60"/>
        <v>213.56</v>
      </c>
      <c r="P658" s="8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11">
        <f t="shared" si="64"/>
        <v>42417.554618055554</v>
      </c>
      <c r="T658" s="11">
        <f t="shared" si="65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7">
        <f t="shared" si="60"/>
        <v>125.69999999999999</v>
      </c>
      <c r="P659" s="8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11">
        <f t="shared" si="64"/>
        <v>42331.59574074074</v>
      </c>
      <c r="T659" s="11">
        <f t="shared" si="65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7">
        <f t="shared" si="60"/>
        <v>104.46206037108834</v>
      </c>
      <c r="P660" s="8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11">
        <f t="shared" si="64"/>
        <v>42178.910752314812</v>
      </c>
      <c r="T660" s="11">
        <f t="shared" si="65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7">
        <f t="shared" si="60"/>
        <v>100.56666666666668</v>
      </c>
      <c r="P661" s="8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11">
        <f t="shared" si="64"/>
        <v>42209.343692129631</v>
      </c>
      <c r="T661" s="11">
        <f t="shared" si="65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7">
        <f t="shared" si="60"/>
        <v>3.0579999999999998</v>
      </c>
      <c r="P662" s="8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11">
        <f t="shared" si="64"/>
        <v>41922.491655092592</v>
      </c>
      <c r="T662" s="11">
        <f t="shared" si="65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7">
        <f t="shared" si="60"/>
        <v>0.95</v>
      </c>
      <c r="P663" s="8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11">
        <f t="shared" si="64"/>
        <v>42636.395358796297</v>
      </c>
      <c r="T663" s="11">
        <f t="shared" si="65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7">
        <f t="shared" si="60"/>
        <v>0.4</v>
      </c>
      <c r="P664" s="8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1">
        <f t="shared" si="64"/>
        <v>41990.188043981485</v>
      </c>
      <c r="T664" s="11">
        <f t="shared" si="65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7">
        <f t="shared" si="60"/>
        <v>0.35000000000000003</v>
      </c>
      <c r="P665" s="8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1">
        <f t="shared" si="64"/>
        <v>42173.593240740738</v>
      </c>
      <c r="T665" s="11">
        <f t="shared" si="65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7">
        <f t="shared" si="60"/>
        <v>7.5333333333333332</v>
      </c>
      <c r="P666" s="8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11">
        <f t="shared" si="64"/>
        <v>42077.416377314818</v>
      </c>
      <c r="T666" s="11">
        <f t="shared" si="65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7">
        <f t="shared" si="60"/>
        <v>18.64</v>
      </c>
      <c r="P667" s="8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11">
        <f t="shared" si="64"/>
        <v>42688.461354166662</v>
      </c>
      <c r="T667" s="11">
        <f t="shared" si="65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7">
        <f t="shared" si="60"/>
        <v>4.0000000000000001E-3</v>
      </c>
      <c r="P668" s="8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1">
        <f t="shared" si="64"/>
        <v>41838.582152777773</v>
      </c>
      <c r="T668" s="11">
        <f t="shared" si="65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7">
        <f t="shared" si="60"/>
        <v>10.02</v>
      </c>
      <c r="P669" s="8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11">
        <f t="shared" si="64"/>
        <v>42632.123414351852</v>
      </c>
      <c r="T669" s="11">
        <f t="shared" si="65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7">
        <f t="shared" si="60"/>
        <v>4.5600000000000005</v>
      </c>
      <c r="P670" s="8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1">
        <f t="shared" si="64"/>
        <v>42090.581273148149</v>
      </c>
      <c r="T670" s="11">
        <f t="shared" si="65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7">
        <f t="shared" si="60"/>
        <v>21.5075</v>
      </c>
      <c r="P671" s="8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1">
        <f t="shared" si="64"/>
        <v>42527.375671296293</v>
      </c>
      <c r="T671" s="11">
        <f t="shared" si="65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7">
        <f t="shared" si="60"/>
        <v>29.276666666666667</v>
      </c>
      <c r="P672" s="8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11">
        <f t="shared" si="64"/>
        <v>42506.459722222222</v>
      </c>
      <c r="T672" s="11">
        <f t="shared" si="65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7">
        <f t="shared" si="60"/>
        <v>39.426666666666662</v>
      </c>
      <c r="P673" s="8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11">
        <f t="shared" si="64"/>
        <v>41984.442731481482</v>
      </c>
      <c r="T673" s="11">
        <f t="shared" si="65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7">
        <f t="shared" si="60"/>
        <v>21.628</v>
      </c>
      <c r="P674" s="8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11">
        <f t="shared" si="64"/>
        <v>41973.969490740739</v>
      </c>
      <c r="T674" s="11">
        <f t="shared" si="65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7">
        <f t="shared" si="60"/>
        <v>0.20500000000000002</v>
      </c>
      <c r="P675" s="8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11">
        <f t="shared" si="64"/>
        <v>41838.590474537035</v>
      </c>
      <c r="T675" s="11">
        <f t="shared" si="65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7">
        <f t="shared" si="60"/>
        <v>0.03</v>
      </c>
      <c r="P676" s="8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1">
        <f t="shared" si="64"/>
        <v>41802.866053240738</v>
      </c>
      <c r="T676" s="11">
        <f t="shared" si="65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7">
        <f t="shared" si="60"/>
        <v>14.85</v>
      </c>
      <c r="P677" s="8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11">
        <f t="shared" si="64"/>
        <v>41975.680601851855</v>
      </c>
      <c r="T677" s="11">
        <f t="shared" si="65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7">
        <f t="shared" si="60"/>
        <v>1.4710000000000001</v>
      </c>
      <c r="P678" s="8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11">
        <f t="shared" si="64"/>
        <v>42012.51829861111</v>
      </c>
      <c r="T678" s="11">
        <f t="shared" si="65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7">
        <f t="shared" si="60"/>
        <v>25.584</v>
      </c>
      <c r="P679" s="8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1">
        <f t="shared" si="64"/>
        <v>42504.153877314813</v>
      </c>
      <c r="T679" s="11">
        <f t="shared" si="65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7">
        <f t="shared" si="60"/>
        <v>3.8206896551724134</v>
      </c>
      <c r="P680" s="8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11">
        <f t="shared" si="64"/>
        <v>42481.126597222217</v>
      </c>
      <c r="T680" s="11">
        <f t="shared" si="65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7">
        <f t="shared" si="60"/>
        <v>15.485964912280703</v>
      </c>
      <c r="P681" s="8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11">
        <f t="shared" si="64"/>
        <v>42556.445706018523</v>
      </c>
      <c r="T681" s="11">
        <f t="shared" si="65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7">
        <f t="shared" si="60"/>
        <v>25.912000000000003</v>
      </c>
      <c r="P682" s="8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11">
        <f t="shared" si="64"/>
        <v>41864.251516203702</v>
      </c>
      <c r="T682" s="11">
        <f t="shared" si="65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7">
        <f t="shared" si="60"/>
        <v>0.04</v>
      </c>
      <c r="P683" s="8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1">
        <f t="shared" si="64"/>
        <v>42639.555601851855</v>
      </c>
      <c r="T683" s="11">
        <f t="shared" si="65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7">
        <f t="shared" si="60"/>
        <v>0.106</v>
      </c>
      <c r="P684" s="8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1">
        <f t="shared" si="64"/>
        <v>42778.515300925923</v>
      </c>
      <c r="T684" s="11">
        <f t="shared" si="65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7">
        <f t="shared" si="60"/>
        <v>0.85142857142857142</v>
      </c>
      <c r="P685" s="8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11">
        <f t="shared" si="64"/>
        <v>42634.650046296301</v>
      </c>
      <c r="T685" s="11">
        <f t="shared" si="65"/>
        <v>42674.650046296301</v>
      </c>
    </row>
    <row r="686" spans="1:20" x14ac:dyDescent="0.3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7">
        <f t="shared" si="60"/>
        <v>7.4837500000000006</v>
      </c>
      <c r="P686" s="8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11">
        <f t="shared" si="64"/>
        <v>41809.223275462966</v>
      </c>
      <c r="T686" s="11">
        <f t="shared" si="65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7">
        <f t="shared" si="60"/>
        <v>27.650000000000002</v>
      </c>
      <c r="P687" s="8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1">
        <f t="shared" si="64"/>
        <v>41971.616574074069</v>
      </c>
      <c r="T687" s="11">
        <f t="shared" si="65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7">
        <f t="shared" si="60"/>
        <v>0</v>
      </c>
      <c r="P688" s="8" t="e">
        <f t="shared" si="61"/>
        <v>#DIV/0!</v>
      </c>
      <c r="Q688" s="9" t="str">
        <f t="shared" si="62"/>
        <v>technology</v>
      </c>
      <c r="R688" s="9" t="str">
        <f t="shared" si="63"/>
        <v>wearables</v>
      </c>
      <c r="S688" s="11">
        <f t="shared" si="64"/>
        <v>42189.423263888893</v>
      </c>
      <c r="T688" s="11">
        <f t="shared" si="65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7">
        <f t="shared" si="60"/>
        <v>3.55</v>
      </c>
      <c r="P689" s="8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11">
        <f t="shared" si="64"/>
        <v>42711.500613425931</v>
      </c>
      <c r="T689" s="11">
        <f t="shared" si="65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7">
        <f t="shared" si="60"/>
        <v>72.989999999999995</v>
      </c>
      <c r="P690" s="8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1">
        <f t="shared" si="64"/>
        <v>42261.854780092588</v>
      </c>
      <c r="T690" s="11">
        <f t="shared" si="65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7">
        <f t="shared" si="60"/>
        <v>57.648750000000007</v>
      </c>
      <c r="P691" s="8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11">
        <f t="shared" si="64"/>
        <v>42675.41778935185</v>
      </c>
      <c r="T691" s="11">
        <f t="shared" si="65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7">
        <f t="shared" si="60"/>
        <v>12.34</v>
      </c>
      <c r="P692" s="8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11">
        <f t="shared" si="64"/>
        <v>42579.384733796294</v>
      </c>
      <c r="T692" s="11">
        <f t="shared" si="65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7">
        <f t="shared" si="60"/>
        <v>0.52</v>
      </c>
      <c r="P693" s="8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1">
        <f t="shared" si="64"/>
        <v>42157.778310185182</v>
      </c>
      <c r="T693" s="11">
        <f t="shared" si="65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7">
        <f t="shared" si="60"/>
        <v>6.5299999999999994</v>
      </c>
      <c r="P694" s="8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11">
        <f t="shared" si="64"/>
        <v>42696.12572916667</v>
      </c>
      <c r="T694" s="11">
        <f t="shared" si="65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7">
        <f t="shared" si="60"/>
        <v>35.338000000000001</v>
      </c>
      <c r="P695" s="8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11">
        <f t="shared" si="64"/>
        <v>42094.558182870373</v>
      </c>
      <c r="T695" s="11">
        <f t="shared" si="65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7">
        <f t="shared" si="60"/>
        <v>0.39333333333333331</v>
      </c>
      <c r="P696" s="8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11">
        <f t="shared" si="64"/>
        <v>42737.413877314815</v>
      </c>
      <c r="T696" s="11">
        <f t="shared" si="65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7">
        <f t="shared" si="60"/>
        <v>1.06</v>
      </c>
      <c r="P697" s="8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11">
        <f t="shared" si="64"/>
        <v>41913.271064814813</v>
      </c>
      <c r="T697" s="11">
        <f t="shared" si="65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7">
        <f t="shared" si="60"/>
        <v>5.7142857142857147E-4</v>
      </c>
      <c r="P698" s="8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1">
        <f t="shared" si="64"/>
        <v>41815.677106481482</v>
      </c>
      <c r="T698" s="11">
        <f t="shared" si="65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7">
        <f t="shared" si="60"/>
        <v>46.379999999999995</v>
      </c>
      <c r="P699" s="8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11">
        <f t="shared" si="64"/>
        <v>42388.273020833338</v>
      </c>
      <c r="T699" s="11">
        <f t="shared" si="65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7">
        <f t="shared" si="60"/>
        <v>15.39</v>
      </c>
      <c r="P700" s="8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11">
        <f t="shared" si="64"/>
        <v>41866.681076388893</v>
      </c>
      <c r="T700" s="11">
        <f t="shared" si="65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7">
        <f t="shared" si="60"/>
        <v>82.422107692307705</v>
      </c>
      <c r="P701" s="8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11">
        <f t="shared" si="64"/>
        <v>41563.235509259262</v>
      </c>
      <c r="T701" s="11">
        <f t="shared" si="65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7">
        <f t="shared" si="60"/>
        <v>2.6866666666666665</v>
      </c>
      <c r="P702" s="8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1">
        <f t="shared" si="64"/>
        <v>42715.438437500001</v>
      </c>
      <c r="T702" s="11">
        <f t="shared" si="65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7">
        <f t="shared" si="60"/>
        <v>26.6</v>
      </c>
      <c r="P703" s="8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11">
        <f t="shared" si="64"/>
        <v>41813.412962962961</v>
      </c>
      <c r="T703" s="11">
        <f t="shared" si="65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7">
        <f t="shared" si="60"/>
        <v>30.813400000000001</v>
      </c>
      <c r="P704" s="8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11">
        <f t="shared" si="64"/>
        <v>42668.476701388892</v>
      </c>
      <c r="T704" s="11">
        <f t="shared" si="65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7">
        <f t="shared" si="60"/>
        <v>5.58</v>
      </c>
      <c r="P705" s="8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11">
        <f t="shared" si="64"/>
        <v>42711.700798611113</v>
      </c>
      <c r="T705" s="11">
        <f t="shared" si="65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7">
        <f t="shared" si="60"/>
        <v>0.87454545454545463</v>
      </c>
      <c r="P706" s="8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1">
        <f t="shared" si="64"/>
        <v>42725.942916666667</v>
      </c>
      <c r="T706" s="11">
        <f t="shared" si="65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7">
        <f t="shared" ref="O707:O770" si="66">(E707/D707)*100</f>
        <v>0.97699999999999987</v>
      </c>
      <c r="P707" s="8">
        <f t="shared" ref="P707:P770" si="67">E707/L707</f>
        <v>195.4</v>
      </c>
      <c r="Q707" s="9" t="str">
        <f t="shared" ref="Q707:Q770" si="68">LEFT(N707, SEARCH("/",N707,1)-1)</f>
        <v>technology</v>
      </c>
      <c r="R707" s="9" t="str">
        <f t="shared" ref="R707:R770" si="69">RIGHT(N707, LEN(N707)-SEARCH("/",N707))</f>
        <v>wearables</v>
      </c>
      <c r="S707" s="11">
        <f t="shared" ref="S707:S770" si="70">((J707/(60*60*24))+DATE(1970,1,1))+(-6/24)</f>
        <v>42726.241643518515</v>
      </c>
      <c r="T707" s="11">
        <f t="shared" ref="T707:T770" si="71">((I707/(60*60*24))+DATE(1970,1,1))+(-6/24)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7">
        <f t="shared" si="66"/>
        <v>0</v>
      </c>
      <c r="P708" s="8" t="e">
        <f t="shared" si="67"/>
        <v>#DIV/0!</v>
      </c>
      <c r="Q708" s="9" t="str">
        <f t="shared" si="68"/>
        <v>technology</v>
      </c>
      <c r="R708" s="9" t="str">
        <f t="shared" si="69"/>
        <v>wearables</v>
      </c>
      <c r="S708" s="11">
        <f t="shared" si="70"/>
        <v>42676.745173611111</v>
      </c>
      <c r="T708" s="11">
        <f t="shared" si="71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7">
        <f t="shared" si="66"/>
        <v>78.927352941176466</v>
      </c>
      <c r="P709" s="8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11">
        <f t="shared" si="70"/>
        <v>42696.413506944446</v>
      </c>
      <c r="T709" s="11">
        <f t="shared" si="71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7">
        <f t="shared" si="66"/>
        <v>22.092500000000001</v>
      </c>
      <c r="P710" s="8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11">
        <f t="shared" si="70"/>
        <v>41835.331018518518</v>
      </c>
      <c r="T710" s="11">
        <f t="shared" si="71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7">
        <f t="shared" si="66"/>
        <v>0.40666666666666662</v>
      </c>
      <c r="P711" s="8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1">
        <f t="shared" si="70"/>
        <v>41947.791192129633</v>
      </c>
      <c r="T711" s="11">
        <f t="shared" si="71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7">
        <f t="shared" si="66"/>
        <v>0</v>
      </c>
      <c r="P712" s="8" t="e">
        <f t="shared" si="67"/>
        <v>#DIV/0!</v>
      </c>
      <c r="Q712" s="9" t="str">
        <f t="shared" si="68"/>
        <v>technology</v>
      </c>
      <c r="R712" s="9" t="str">
        <f t="shared" si="69"/>
        <v>wearables</v>
      </c>
      <c r="S712" s="11">
        <f t="shared" si="70"/>
        <v>41837.734976851854</v>
      </c>
      <c r="T712" s="11">
        <f t="shared" si="71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7">
        <f t="shared" si="66"/>
        <v>33.790999999999997</v>
      </c>
      <c r="P713" s="8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11">
        <f t="shared" si="70"/>
        <v>42678.209120370375</v>
      </c>
      <c r="T713" s="11">
        <f t="shared" si="71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7">
        <f t="shared" si="66"/>
        <v>0.21649484536082475</v>
      </c>
      <c r="P714" s="8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1">
        <f t="shared" si="70"/>
        <v>42384.430925925924</v>
      </c>
      <c r="T714" s="11">
        <f t="shared" si="71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7">
        <f t="shared" si="66"/>
        <v>0.79600000000000004</v>
      </c>
      <c r="P715" s="8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1">
        <f t="shared" si="70"/>
        <v>42496.279305555552</v>
      </c>
      <c r="T715" s="11">
        <f t="shared" si="71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7">
        <f t="shared" si="66"/>
        <v>14.993333333333334</v>
      </c>
      <c r="P716" s="8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11">
        <f t="shared" si="70"/>
        <v>42734.537986111114</v>
      </c>
      <c r="T716" s="11">
        <f t="shared" si="71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7">
        <f t="shared" si="66"/>
        <v>5.0509090909090908</v>
      </c>
      <c r="P717" s="8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1">
        <f t="shared" si="70"/>
        <v>42272.840740740736</v>
      </c>
      <c r="T717" s="11">
        <f t="shared" si="71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7">
        <f t="shared" si="66"/>
        <v>10.214285714285715</v>
      </c>
      <c r="P718" s="8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11">
        <f t="shared" si="70"/>
        <v>41940.408645833333</v>
      </c>
      <c r="T718" s="11">
        <f t="shared" si="71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7">
        <f t="shared" si="66"/>
        <v>0.30499999999999999</v>
      </c>
      <c r="P719" s="8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1">
        <f t="shared" si="70"/>
        <v>41857.604189814811</v>
      </c>
      <c r="T719" s="11">
        <f t="shared" si="71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7">
        <f t="shared" si="66"/>
        <v>0.75</v>
      </c>
      <c r="P720" s="8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1">
        <f t="shared" si="70"/>
        <v>42752.595451388886</v>
      </c>
      <c r="T720" s="11">
        <f t="shared" si="71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7">
        <f t="shared" si="66"/>
        <v>1.2933333333333332</v>
      </c>
      <c r="P721" s="8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1">
        <f t="shared" si="70"/>
        <v>42408.790231481486</v>
      </c>
      <c r="T721" s="11">
        <f t="shared" si="71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7">
        <f t="shared" si="66"/>
        <v>143.94736842105263</v>
      </c>
      <c r="P722" s="8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11">
        <f t="shared" si="70"/>
        <v>40909.399201388893</v>
      </c>
      <c r="T722" s="11">
        <f t="shared" si="71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7">
        <f t="shared" si="66"/>
        <v>122.10975609756099</v>
      </c>
      <c r="P723" s="8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11">
        <f t="shared" si="70"/>
        <v>41807.321840277778</v>
      </c>
      <c r="T723" s="11">
        <f t="shared" si="71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7">
        <f t="shared" si="66"/>
        <v>132.024</v>
      </c>
      <c r="P724" s="8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11">
        <f t="shared" si="70"/>
        <v>40977.555300925924</v>
      </c>
      <c r="T724" s="11">
        <f t="shared" si="71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7">
        <f t="shared" si="66"/>
        <v>109.38000000000001</v>
      </c>
      <c r="P725" s="8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1">
        <f t="shared" si="70"/>
        <v>42184.56653935185</v>
      </c>
      <c r="T725" s="11">
        <f t="shared" si="71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7">
        <f t="shared" si="66"/>
        <v>105.47157142857144</v>
      </c>
      <c r="P726" s="8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11">
        <f t="shared" si="70"/>
        <v>40694.388460648144</v>
      </c>
      <c r="T726" s="11">
        <f t="shared" si="71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7">
        <f t="shared" si="66"/>
        <v>100.35000000000001</v>
      </c>
      <c r="P727" s="8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11">
        <f t="shared" si="70"/>
        <v>42321.376296296294</v>
      </c>
      <c r="T727" s="11">
        <f t="shared" si="71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7">
        <f t="shared" si="66"/>
        <v>101.4</v>
      </c>
      <c r="P728" s="8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11">
        <f t="shared" si="70"/>
        <v>41345.792673611111</v>
      </c>
      <c r="T728" s="11">
        <f t="shared" si="71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7">
        <f t="shared" si="66"/>
        <v>155.51428571428571</v>
      </c>
      <c r="P729" s="8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11">
        <f t="shared" si="70"/>
        <v>41246.770243055558</v>
      </c>
      <c r="T729" s="11">
        <f t="shared" si="71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7">
        <f t="shared" si="66"/>
        <v>105.566</v>
      </c>
      <c r="P730" s="8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11">
        <f t="shared" si="70"/>
        <v>40731.587465277778</v>
      </c>
      <c r="T730" s="11">
        <f t="shared" si="71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7">
        <f t="shared" si="66"/>
        <v>130.65</v>
      </c>
      <c r="P731" s="8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1">
        <f t="shared" si="70"/>
        <v>41110.935891203706</v>
      </c>
      <c r="T731" s="11">
        <f t="shared" si="71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7">
        <f t="shared" si="66"/>
        <v>132.19</v>
      </c>
      <c r="P732" s="8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11">
        <f t="shared" si="70"/>
        <v>40854.495266203703</v>
      </c>
      <c r="T732" s="11">
        <f t="shared" si="71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7">
        <f t="shared" si="66"/>
        <v>126</v>
      </c>
      <c r="P733" s="8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11">
        <f t="shared" si="70"/>
        <v>40879.545682870368</v>
      </c>
      <c r="T733" s="11">
        <f t="shared" si="71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7">
        <f t="shared" si="66"/>
        <v>160</v>
      </c>
      <c r="P734" s="8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11">
        <f t="shared" si="70"/>
        <v>41486.174317129626</v>
      </c>
      <c r="T734" s="11">
        <f t="shared" si="71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7">
        <f t="shared" si="66"/>
        <v>120.48</v>
      </c>
      <c r="P735" s="8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11">
        <f t="shared" si="70"/>
        <v>41598.170046296298</v>
      </c>
      <c r="T735" s="11">
        <f t="shared" si="71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7">
        <f t="shared" si="66"/>
        <v>125.52941176470588</v>
      </c>
      <c r="P736" s="8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11">
        <f t="shared" si="70"/>
        <v>42101.914583333331</v>
      </c>
      <c r="T736" s="11">
        <f t="shared" si="71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7">
        <f t="shared" si="66"/>
        <v>114.40638297872341</v>
      </c>
      <c r="P737" s="8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11">
        <f t="shared" si="70"/>
        <v>41945.779467592591</v>
      </c>
      <c r="T737" s="11">
        <f t="shared" si="71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7">
        <f t="shared" si="66"/>
        <v>315.13888888888891</v>
      </c>
      <c r="P738" s="8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11">
        <f t="shared" si="70"/>
        <v>41579.484259259261</v>
      </c>
      <c r="T738" s="11">
        <f t="shared" si="71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7">
        <f t="shared" si="66"/>
        <v>122.39999999999999</v>
      </c>
      <c r="P739" s="8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11">
        <f t="shared" si="70"/>
        <v>41667.025312500002</v>
      </c>
      <c r="T739" s="11">
        <f t="shared" si="71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7">
        <f t="shared" si="66"/>
        <v>106.73333333333332</v>
      </c>
      <c r="P740" s="8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11">
        <f t="shared" si="70"/>
        <v>41943.354097222225</v>
      </c>
      <c r="T740" s="11">
        <f t="shared" si="71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7">
        <f t="shared" si="66"/>
        <v>158.33333333333331</v>
      </c>
      <c r="P741" s="8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11">
        <f t="shared" si="70"/>
        <v>41829.252650462964</v>
      </c>
      <c r="T741" s="11">
        <f t="shared" si="71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7">
        <f t="shared" si="66"/>
        <v>107.4</v>
      </c>
      <c r="P742" s="8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11">
        <f t="shared" si="70"/>
        <v>42161.896782407406</v>
      </c>
      <c r="T742" s="11">
        <f t="shared" si="71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7">
        <f t="shared" si="66"/>
        <v>102.25999999999999</v>
      </c>
      <c r="P743" s="8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11">
        <f t="shared" si="70"/>
        <v>41401.398217592592</v>
      </c>
      <c r="T743" s="11">
        <f t="shared" si="71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7">
        <f t="shared" si="66"/>
        <v>110.71428571428572</v>
      </c>
      <c r="P744" s="8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11">
        <f t="shared" si="70"/>
        <v>41689.667962962965</v>
      </c>
      <c r="T744" s="11">
        <f t="shared" si="71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7">
        <f t="shared" si="66"/>
        <v>148</v>
      </c>
      <c r="P745" s="8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11">
        <f t="shared" si="70"/>
        <v>40990.459317129629</v>
      </c>
      <c r="T745" s="11">
        <f t="shared" si="71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7">
        <f t="shared" si="66"/>
        <v>102.32000000000001</v>
      </c>
      <c r="P746" s="8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11">
        <f t="shared" si="70"/>
        <v>41226.70721064815</v>
      </c>
      <c r="T746" s="11">
        <f t="shared" si="71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7">
        <f t="shared" si="66"/>
        <v>179.09909909909908</v>
      </c>
      <c r="P747" s="8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11">
        <f t="shared" si="70"/>
        <v>41367.322280092594</v>
      </c>
      <c r="T747" s="11">
        <f t="shared" si="71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7">
        <f t="shared" si="66"/>
        <v>111.08135252761969</v>
      </c>
      <c r="P748" s="8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11">
        <f t="shared" si="70"/>
        <v>41156.792928240742</v>
      </c>
      <c r="T748" s="11">
        <f t="shared" si="71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7">
        <f t="shared" si="66"/>
        <v>100.04285714285714</v>
      </c>
      <c r="P749" s="8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11">
        <f t="shared" si="70"/>
        <v>41988.298831018517</v>
      </c>
      <c r="T749" s="11">
        <f t="shared" si="71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7">
        <f t="shared" si="66"/>
        <v>100.25</v>
      </c>
      <c r="P750" s="8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11">
        <f t="shared" si="70"/>
        <v>41831.596828703703</v>
      </c>
      <c r="T750" s="11">
        <f t="shared" si="71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7">
        <f t="shared" si="66"/>
        <v>105.56</v>
      </c>
      <c r="P751" s="8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11">
        <f t="shared" si="70"/>
        <v>42733.69131944445</v>
      </c>
      <c r="T751" s="11">
        <f t="shared" si="71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7">
        <f t="shared" si="66"/>
        <v>102.58775877587757</v>
      </c>
      <c r="P752" s="8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11">
        <f t="shared" si="70"/>
        <v>41299.628148148149</v>
      </c>
      <c r="T752" s="11">
        <f t="shared" si="71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7">
        <f t="shared" si="66"/>
        <v>118.5</v>
      </c>
      <c r="P753" s="8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11">
        <f t="shared" si="70"/>
        <v>40713.380497685182</v>
      </c>
      <c r="T753" s="11">
        <f t="shared" si="71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7">
        <f t="shared" si="66"/>
        <v>111.7</v>
      </c>
      <c r="P754" s="8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11">
        <f t="shared" si="70"/>
        <v>42639.171493055561</v>
      </c>
      <c r="T754" s="11">
        <f t="shared" si="71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7">
        <f t="shared" si="66"/>
        <v>128</v>
      </c>
      <c r="P755" s="8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11">
        <f t="shared" si="70"/>
        <v>42019.340173611112</v>
      </c>
      <c r="T755" s="11">
        <f t="shared" si="71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7">
        <f t="shared" si="66"/>
        <v>103.75000000000001</v>
      </c>
      <c r="P756" s="8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11">
        <f t="shared" si="70"/>
        <v>41249.499085648145</v>
      </c>
      <c r="T756" s="11">
        <f t="shared" si="71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7">
        <f t="shared" si="66"/>
        <v>101.9076</v>
      </c>
      <c r="P757" s="8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11">
        <f t="shared" si="70"/>
        <v>41383.355057870373</v>
      </c>
      <c r="T757" s="11">
        <f t="shared" si="71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7">
        <f t="shared" si="66"/>
        <v>117.71428571428571</v>
      </c>
      <c r="P758" s="8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11">
        <f t="shared" si="70"/>
        <v>40590.516886574071</v>
      </c>
      <c r="T758" s="11">
        <f t="shared" si="71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7">
        <f t="shared" si="66"/>
        <v>238</v>
      </c>
      <c r="P759" s="8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11">
        <f t="shared" si="70"/>
        <v>41234.804560185185</v>
      </c>
      <c r="T759" s="11">
        <f t="shared" si="71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7">
        <f t="shared" si="66"/>
        <v>102</v>
      </c>
      <c r="P760" s="8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11">
        <f t="shared" si="70"/>
        <v>40429.586435185185</v>
      </c>
      <c r="T760" s="11">
        <f t="shared" si="71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7">
        <f t="shared" si="66"/>
        <v>101.92000000000002</v>
      </c>
      <c r="P761" s="8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11">
        <f t="shared" si="70"/>
        <v>41789.080312500002</v>
      </c>
      <c r="T761" s="11">
        <f t="shared" si="71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7">
        <f t="shared" si="66"/>
        <v>0</v>
      </c>
      <c r="P762" s="8" t="e">
        <f t="shared" si="67"/>
        <v>#DIV/0!</v>
      </c>
      <c r="Q762" s="9" t="str">
        <f t="shared" si="68"/>
        <v>publishing</v>
      </c>
      <c r="R762" s="9" t="str">
        <f t="shared" si="69"/>
        <v>fiction</v>
      </c>
      <c r="S762" s="11">
        <f t="shared" si="70"/>
        <v>42670.514039351852</v>
      </c>
      <c r="T762" s="11">
        <f t="shared" si="71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7">
        <f t="shared" si="66"/>
        <v>4.7</v>
      </c>
      <c r="P763" s="8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11">
        <f t="shared" si="70"/>
        <v>41642.501458333332</v>
      </c>
      <c r="T763" s="11">
        <f t="shared" si="71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7">
        <f t="shared" si="66"/>
        <v>0</v>
      </c>
      <c r="P764" s="8" t="e">
        <f t="shared" si="67"/>
        <v>#DIV/0!</v>
      </c>
      <c r="Q764" s="9" t="str">
        <f t="shared" si="68"/>
        <v>publishing</v>
      </c>
      <c r="R764" s="9" t="str">
        <f t="shared" si="69"/>
        <v>fiction</v>
      </c>
      <c r="S764" s="11">
        <f t="shared" si="70"/>
        <v>42690.608449074076</v>
      </c>
      <c r="T764" s="11">
        <f t="shared" si="71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7">
        <f t="shared" si="66"/>
        <v>0.11655011655011654</v>
      </c>
      <c r="P765" s="8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1">
        <f t="shared" si="70"/>
        <v>41471.196851851855</v>
      </c>
      <c r="T765" s="11">
        <f t="shared" si="71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7">
        <f t="shared" si="66"/>
        <v>0</v>
      </c>
      <c r="P766" s="8" t="e">
        <f t="shared" si="67"/>
        <v>#DIV/0!</v>
      </c>
      <c r="Q766" s="9" t="str">
        <f t="shared" si="68"/>
        <v>publishing</v>
      </c>
      <c r="R766" s="9" t="str">
        <f t="shared" si="69"/>
        <v>fiction</v>
      </c>
      <c r="S766" s="11">
        <f t="shared" si="70"/>
        <v>42226.923159722224</v>
      </c>
      <c r="T766" s="11">
        <f t="shared" si="71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7">
        <f t="shared" si="66"/>
        <v>36.014285714285712</v>
      </c>
      <c r="P767" s="8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11">
        <f t="shared" si="70"/>
        <v>41901.292638888888</v>
      </c>
      <c r="T767" s="11">
        <f t="shared" si="71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7">
        <f t="shared" si="66"/>
        <v>0</v>
      </c>
      <c r="P768" s="8" t="e">
        <f t="shared" si="67"/>
        <v>#DIV/0!</v>
      </c>
      <c r="Q768" s="9" t="str">
        <f t="shared" si="68"/>
        <v>publishing</v>
      </c>
      <c r="R768" s="9" t="str">
        <f t="shared" si="69"/>
        <v>fiction</v>
      </c>
      <c r="S768" s="11">
        <f t="shared" si="70"/>
        <v>42021.533368055556</v>
      </c>
      <c r="T768" s="11">
        <f t="shared" si="71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7">
        <f t="shared" si="66"/>
        <v>3.54</v>
      </c>
      <c r="P769" s="8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1">
        <f t="shared" si="70"/>
        <v>42114.893634259264</v>
      </c>
      <c r="T769" s="11">
        <f t="shared" si="71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7">
        <f t="shared" si="66"/>
        <v>0</v>
      </c>
      <c r="P770" s="8" t="e">
        <f t="shared" si="67"/>
        <v>#DIV/0!</v>
      </c>
      <c r="Q770" s="9" t="str">
        <f t="shared" si="68"/>
        <v>publishing</v>
      </c>
      <c r="R770" s="9" t="str">
        <f t="shared" si="69"/>
        <v>fiction</v>
      </c>
      <c r="S770" s="11">
        <f t="shared" si="70"/>
        <v>41593.957060185188</v>
      </c>
      <c r="T770" s="11">
        <f t="shared" si="71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7">
        <f t="shared" ref="O771:O834" si="72">(E771/D771)*100</f>
        <v>41.4</v>
      </c>
      <c r="P771" s="8">
        <f t="shared" ref="P771:P834" si="73">E771/L771</f>
        <v>31.846153846153847</v>
      </c>
      <c r="Q771" s="9" t="str">
        <f t="shared" ref="Q771:Q834" si="74">LEFT(N771, SEARCH("/",N771,1)-1)</f>
        <v>publishing</v>
      </c>
      <c r="R771" s="9" t="str">
        <f t="shared" ref="R771:R834" si="75">RIGHT(N771, LEN(N771)-SEARCH("/",N771))</f>
        <v>fiction</v>
      </c>
      <c r="S771" s="11">
        <f t="shared" ref="S771:S834" si="76">((J771/(60*60*24))+DATE(1970,1,1))+(-6/24)</f>
        <v>41604.746458333335</v>
      </c>
      <c r="T771" s="11">
        <f t="shared" ref="T771:T834" si="77">((I771/(60*60*24))+DATE(1970,1,1))+(-6/24)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7">
        <f t="shared" si="72"/>
        <v>0</v>
      </c>
      <c r="P772" s="8" t="e">
        <f t="shared" si="73"/>
        <v>#DIV/0!</v>
      </c>
      <c r="Q772" s="9" t="str">
        <f t="shared" si="74"/>
        <v>publishing</v>
      </c>
      <c r="R772" s="9" t="str">
        <f t="shared" si="75"/>
        <v>fiction</v>
      </c>
      <c r="S772" s="11">
        <f t="shared" si="76"/>
        <v>41289.7496412037</v>
      </c>
      <c r="T772" s="11">
        <f t="shared" si="77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7">
        <f t="shared" si="72"/>
        <v>2.6315789473684209E-2</v>
      </c>
      <c r="P773" s="8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1">
        <f t="shared" si="76"/>
        <v>42349.574097222227</v>
      </c>
      <c r="T773" s="11">
        <f t="shared" si="77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7">
        <f t="shared" si="72"/>
        <v>3.3333333333333335</v>
      </c>
      <c r="P774" s="8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1">
        <f t="shared" si="76"/>
        <v>40067.806932870371</v>
      </c>
      <c r="T774" s="11">
        <f t="shared" si="77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7">
        <f t="shared" si="72"/>
        <v>0.85129023676509719</v>
      </c>
      <c r="P775" s="8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1">
        <f t="shared" si="76"/>
        <v>42100.485937500001</v>
      </c>
      <c r="T775" s="11">
        <f t="shared" si="77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7">
        <f t="shared" si="72"/>
        <v>70.199999999999989</v>
      </c>
      <c r="P776" s="8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1">
        <f t="shared" si="76"/>
        <v>41663.530300925922</v>
      </c>
      <c r="T776" s="11">
        <f t="shared" si="77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7">
        <f t="shared" si="72"/>
        <v>1.7000000000000002</v>
      </c>
      <c r="P777" s="8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1">
        <f t="shared" si="76"/>
        <v>40862.810127314813</v>
      </c>
      <c r="T777" s="11">
        <f t="shared" si="77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7">
        <f t="shared" si="72"/>
        <v>51.4</v>
      </c>
      <c r="P778" s="8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11">
        <f t="shared" si="76"/>
        <v>42250.435706018514</v>
      </c>
      <c r="T778" s="11">
        <f t="shared" si="77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7">
        <f t="shared" si="72"/>
        <v>0.70000000000000007</v>
      </c>
      <c r="P779" s="8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1">
        <f t="shared" si="76"/>
        <v>41456.731215277774</v>
      </c>
      <c r="T779" s="11">
        <f t="shared" si="77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7">
        <f t="shared" si="72"/>
        <v>0.4</v>
      </c>
      <c r="P780" s="8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1">
        <f t="shared" si="76"/>
        <v>41729.452314814815</v>
      </c>
      <c r="T780" s="11">
        <f t="shared" si="77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7">
        <f t="shared" si="72"/>
        <v>2.666666666666667</v>
      </c>
      <c r="P781" s="8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11">
        <f t="shared" si="76"/>
        <v>40436.43408564815</v>
      </c>
      <c r="T781" s="11">
        <f t="shared" si="77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7">
        <f t="shared" si="72"/>
        <v>104</v>
      </c>
      <c r="P782" s="8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11">
        <f t="shared" si="76"/>
        <v>40636.423900462964</v>
      </c>
      <c r="T782" s="11">
        <f t="shared" si="77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7">
        <f t="shared" si="72"/>
        <v>133.15375</v>
      </c>
      <c r="P783" s="8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11">
        <f t="shared" si="76"/>
        <v>41402.750856481478</v>
      </c>
      <c r="T783" s="11">
        <f t="shared" si="77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7">
        <f t="shared" si="72"/>
        <v>100</v>
      </c>
      <c r="P784" s="8">
        <f t="shared" si="73"/>
        <v>50</v>
      </c>
      <c r="Q784" s="9" t="str">
        <f t="shared" si="74"/>
        <v>music</v>
      </c>
      <c r="R784" s="9" t="str">
        <f t="shared" si="75"/>
        <v>rock</v>
      </c>
      <c r="S784" s="11">
        <f t="shared" si="76"/>
        <v>41116.508125</v>
      </c>
      <c r="T784" s="11">
        <f t="shared" si="77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7">
        <f t="shared" si="72"/>
        <v>148.13333333333333</v>
      </c>
      <c r="P785" s="8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11">
        <f t="shared" si="76"/>
        <v>40987.523715277777</v>
      </c>
      <c r="T785" s="11">
        <f t="shared" si="77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7">
        <f t="shared" si="72"/>
        <v>102.49999999999999</v>
      </c>
      <c r="P786" s="8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1">
        <f t="shared" si="76"/>
        <v>41674.899525462963</v>
      </c>
      <c r="T786" s="11">
        <f t="shared" si="77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7">
        <f t="shared" si="72"/>
        <v>180.62799999999999</v>
      </c>
      <c r="P787" s="8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11">
        <f t="shared" si="76"/>
        <v>41303.343923611115</v>
      </c>
      <c r="T787" s="11">
        <f t="shared" si="77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7">
        <f t="shared" si="72"/>
        <v>142.79999999999998</v>
      </c>
      <c r="P788" s="8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11">
        <f t="shared" si="76"/>
        <v>40982.805949074071</v>
      </c>
      <c r="T788" s="11">
        <f t="shared" si="77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7">
        <f t="shared" si="72"/>
        <v>114.16666666666666</v>
      </c>
      <c r="P789" s="8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11">
        <f t="shared" si="76"/>
        <v>41549.377615740741</v>
      </c>
      <c r="T789" s="11">
        <f t="shared" si="77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7">
        <f t="shared" si="72"/>
        <v>203.505</v>
      </c>
      <c r="P790" s="8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11">
        <f t="shared" si="76"/>
        <v>41058.756805555553</v>
      </c>
      <c r="T790" s="11">
        <f t="shared" si="77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7">
        <f t="shared" si="72"/>
        <v>109.41176470588236</v>
      </c>
      <c r="P791" s="8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11">
        <f t="shared" si="76"/>
        <v>41276.936111111107</v>
      </c>
      <c r="T791" s="11">
        <f t="shared" si="77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7">
        <f t="shared" si="72"/>
        <v>144.37459999999999</v>
      </c>
      <c r="P792" s="8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11">
        <f t="shared" si="76"/>
        <v>41275.797905092593</v>
      </c>
      <c r="T792" s="11">
        <f t="shared" si="77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7">
        <f t="shared" si="72"/>
        <v>103.86666666666666</v>
      </c>
      <c r="P793" s="8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11">
        <f t="shared" si="76"/>
        <v>41557.530624999999</v>
      </c>
      <c r="T793" s="11">
        <f t="shared" si="77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7">
        <f t="shared" si="72"/>
        <v>100.44440000000002</v>
      </c>
      <c r="P794" s="8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11">
        <f t="shared" si="76"/>
        <v>41555.62364583333</v>
      </c>
      <c r="T794" s="11">
        <f t="shared" si="77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7">
        <f t="shared" si="72"/>
        <v>102.77927272727271</v>
      </c>
      <c r="P795" s="8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11">
        <f t="shared" si="76"/>
        <v>41442.491249999999</v>
      </c>
      <c r="T795" s="11">
        <f t="shared" si="77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7">
        <f t="shared" si="72"/>
        <v>105.31250000000001</v>
      </c>
      <c r="P796" s="8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11">
        <f t="shared" si="76"/>
        <v>40735.865011574075</v>
      </c>
      <c r="T796" s="11">
        <f t="shared" si="77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7">
        <f t="shared" si="72"/>
        <v>111.78571428571429</v>
      </c>
      <c r="P797" s="8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11">
        <f t="shared" si="76"/>
        <v>40963.363032407404</v>
      </c>
      <c r="T797" s="11">
        <f t="shared" si="77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7">
        <f t="shared" si="72"/>
        <v>101.35000000000001</v>
      </c>
      <c r="P798" s="8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11">
        <f t="shared" si="76"/>
        <v>41502.632928240739</v>
      </c>
      <c r="T798" s="11">
        <f t="shared" si="77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7">
        <f t="shared" si="72"/>
        <v>107.53333333333333</v>
      </c>
      <c r="P799" s="8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11">
        <f t="shared" si="76"/>
        <v>40996.744074074071</v>
      </c>
      <c r="T799" s="11">
        <f t="shared" si="77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7">
        <f t="shared" si="72"/>
        <v>114.88571428571429</v>
      </c>
      <c r="P800" s="8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11">
        <f t="shared" si="76"/>
        <v>41882.340127314819</v>
      </c>
      <c r="T800" s="11">
        <f t="shared" si="77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7">
        <f t="shared" si="72"/>
        <v>100.02</v>
      </c>
      <c r="P801" s="8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11">
        <f t="shared" si="76"/>
        <v>40996.417199074072</v>
      </c>
      <c r="T801" s="11">
        <f t="shared" si="77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7">
        <f t="shared" si="72"/>
        <v>152.13333333333335</v>
      </c>
      <c r="P802" s="8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1">
        <f t="shared" si="76"/>
        <v>41863.183495370373</v>
      </c>
      <c r="T802" s="11">
        <f t="shared" si="77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7">
        <f t="shared" si="72"/>
        <v>111.52149999999999</v>
      </c>
      <c r="P803" s="8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11">
        <f t="shared" si="76"/>
        <v>40695.545370370368</v>
      </c>
      <c r="T803" s="11">
        <f t="shared" si="77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7">
        <f t="shared" si="72"/>
        <v>101.33333333333334</v>
      </c>
      <c r="P804" s="8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11">
        <f t="shared" si="76"/>
        <v>41122.772268518514</v>
      </c>
      <c r="T804" s="11">
        <f t="shared" si="77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7">
        <f t="shared" si="72"/>
        <v>123.2608695652174</v>
      </c>
      <c r="P805" s="8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11">
        <f t="shared" si="76"/>
        <v>40665.699976851851</v>
      </c>
      <c r="T805" s="11">
        <f t="shared" si="77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7">
        <f t="shared" si="72"/>
        <v>100</v>
      </c>
      <c r="P806" s="8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11">
        <f t="shared" si="76"/>
        <v>40729.855624999997</v>
      </c>
      <c r="T806" s="11">
        <f t="shared" si="77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7">
        <f t="shared" si="72"/>
        <v>105</v>
      </c>
      <c r="P807" s="8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11">
        <f t="shared" si="76"/>
        <v>40690.573055555556</v>
      </c>
      <c r="T807" s="11">
        <f t="shared" si="77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7">
        <f t="shared" si="72"/>
        <v>104.4375</v>
      </c>
      <c r="P808" s="8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11">
        <f t="shared" si="76"/>
        <v>40763.441423611112</v>
      </c>
      <c r="T808" s="11">
        <f t="shared" si="77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7">
        <f t="shared" si="72"/>
        <v>105.125</v>
      </c>
      <c r="P809" s="8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11">
        <f t="shared" si="76"/>
        <v>42759.378599537042</v>
      </c>
      <c r="T809" s="11">
        <f t="shared" si="77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7">
        <f t="shared" si="72"/>
        <v>100</v>
      </c>
      <c r="P810" s="8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11">
        <f t="shared" si="76"/>
        <v>41961.850532407407</v>
      </c>
      <c r="T810" s="11">
        <f t="shared" si="77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7">
        <f t="shared" si="72"/>
        <v>103.77499999999999</v>
      </c>
      <c r="P811" s="8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11">
        <f t="shared" si="76"/>
        <v>41628.583680555559</v>
      </c>
      <c r="T811" s="11">
        <f t="shared" si="77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7">
        <f t="shared" si="72"/>
        <v>105</v>
      </c>
      <c r="P812" s="8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11">
        <f t="shared" si="76"/>
        <v>41122.806273148148</v>
      </c>
      <c r="T812" s="11">
        <f t="shared" si="77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7">
        <f t="shared" si="72"/>
        <v>104</v>
      </c>
      <c r="P813" s="8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11">
        <f t="shared" si="76"/>
        <v>41443.393541666665</v>
      </c>
      <c r="T813" s="11">
        <f t="shared" si="77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7">
        <f t="shared" si="72"/>
        <v>151.83333333333334</v>
      </c>
      <c r="P814" s="8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11">
        <f t="shared" si="76"/>
        <v>41281.767962962964</v>
      </c>
      <c r="T814" s="11">
        <f t="shared" si="77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7">
        <f t="shared" si="72"/>
        <v>159.99600000000001</v>
      </c>
      <c r="P815" s="8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11">
        <f t="shared" si="76"/>
        <v>41080.710243055553</v>
      </c>
      <c r="T815" s="11">
        <f t="shared" si="77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7">
        <f t="shared" si="72"/>
        <v>127.3</v>
      </c>
      <c r="P816" s="8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11">
        <f t="shared" si="76"/>
        <v>40679.493067129632</v>
      </c>
      <c r="T816" s="11">
        <f t="shared" si="77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7">
        <f t="shared" si="72"/>
        <v>107</v>
      </c>
      <c r="P817" s="8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11">
        <f t="shared" si="76"/>
        <v>41914.667858796296</v>
      </c>
      <c r="T817" s="11">
        <f t="shared" si="77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7">
        <f t="shared" si="72"/>
        <v>115.12214285714286</v>
      </c>
      <c r="P818" s="8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1">
        <f t="shared" si="76"/>
        <v>41341.620868055557</v>
      </c>
      <c r="T818" s="11">
        <f t="shared" si="77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7">
        <f t="shared" si="72"/>
        <v>137.11066666666665</v>
      </c>
      <c r="P819" s="8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11">
        <f t="shared" si="76"/>
        <v>40925.349664351852</v>
      </c>
      <c r="T819" s="11">
        <f t="shared" si="77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7">
        <f t="shared" si="72"/>
        <v>155.71428571428572</v>
      </c>
      <c r="P820" s="8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11">
        <f t="shared" si="76"/>
        <v>41120.632881944446</v>
      </c>
      <c r="T820" s="11">
        <f t="shared" si="77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7">
        <f t="shared" si="72"/>
        <v>108.74999999999999</v>
      </c>
      <c r="P821" s="8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11">
        <f t="shared" si="76"/>
        <v>41619.748310185183</v>
      </c>
      <c r="T821" s="11">
        <f t="shared" si="77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7">
        <f t="shared" si="72"/>
        <v>134.05000000000001</v>
      </c>
      <c r="P822" s="8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11">
        <f t="shared" si="76"/>
        <v>41768.591921296298</v>
      </c>
      <c r="T822" s="11">
        <f t="shared" si="77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7">
        <f t="shared" si="72"/>
        <v>100</v>
      </c>
      <c r="P823" s="8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11">
        <f t="shared" si="76"/>
        <v>42093.672048611115</v>
      </c>
      <c r="T823" s="11">
        <f t="shared" si="77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7">
        <f t="shared" si="72"/>
        <v>119.16666666666667</v>
      </c>
      <c r="P824" s="8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11">
        <f t="shared" si="76"/>
        <v>41157.697337962964</v>
      </c>
      <c r="T824" s="11">
        <f t="shared" si="77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7">
        <f t="shared" si="72"/>
        <v>179.5</v>
      </c>
      <c r="P825" s="8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11">
        <f t="shared" si="76"/>
        <v>42055.722824074073</v>
      </c>
      <c r="T825" s="11">
        <f t="shared" si="77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7">
        <f t="shared" si="72"/>
        <v>134.38124999999999</v>
      </c>
      <c r="P826" s="8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11">
        <f t="shared" si="76"/>
        <v>40249.992106481484</v>
      </c>
      <c r="T826" s="11">
        <f t="shared" si="77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7">
        <f t="shared" si="72"/>
        <v>100.43200000000002</v>
      </c>
      <c r="P827" s="8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11">
        <f t="shared" si="76"/>
        <v>41186.056527777779</v>
      </c>
      <c r="T827" s="11">
        <f t="shared" si="77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7">
        <f t="shared" si="72"/>
        <v>101.45454545454547</v>
      </c>
      <c r="P828" s="8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11">
        <f t="shared" si="76"/>
        <v>40972.788541666669</v>
      </c>
      <c r="T828" s="11">
        <f t="shared" si="77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7">
        <f t="shared" si="72"/>
        <v>103.33333333333334</v>
      </c>
      <c r="P829" s="8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11">
        <f t="shared" si="76"/>
        <v>40927.223460648151</v>
      </c>
      <c r="T829" s="11">
        <f t="shared" si="77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7">
        <f t="shared" si="72"/>
        <v>107</v>
      </c>
      <c r="P830" s="8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11">
        <f t="shared" si="76"/>
        <v>41072.800717592589</v>
      </c>
      <c r="T830" s="11">
        <f t="shared" si="77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7">
        <f t="shared" si="72"/>
        <v>104</v>
      </c>
      <c r="P831" s="8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1">
        <f t="shared" si="76"/>
        <v>42504.551388888889</v>
      </c>
      <c r="T831" s="11">
        <f t="shared" si="77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7">
        <f t="shared" si="72"/>
        <v>107.83333333333334</v>
      </c>
      <c r="P832" s="8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11">
        <f t="shared" si="76"/>
        <v>41325.275752314818</v>
      </c>
      <c r="T832" s="11">
        <f t="shared" si="77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7">
        <f t="shared" si="72"/>
        <v>233.33333333333334</v>
      </c>
      <c r="P833" s="8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1">
        <f t="shared" si="76"/>
        <v>40996.396921296298</v>
      </c>
      <c r="T833" s="11">
        <f t="shared" si="77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7">
        <f t="shared" si="72"/>
        <v>100.60706666666665</v>
      </c>
      <c r="P834" s="8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11">
        <f t="shared" si="76"/>
        <v>40869.425173611111</v>
      </c>
      <c r="T834" s="11">
        <f t="shared" si="77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7">
        <f t="shared" ref="O835:O898" si="78">(E835/D835)*100</f>
        <v>101.66666666666666</v>
      </c>
      <c r="P835" s="8">
        <f t="shared" ref="P835:P898" si="79">E835/L835</f>
        <v>148.78048780487805</v>
      </c>
      <c r="Q835" s="9" t="str">
        <f t="shared" ref="Q835:Q898" si="80">LEFT(N835, SEARCH("/",N835,1)-1)</f>
        <v>music</v>
      </c>
      <c r="R835" s="9" t="str">
        <f t="shared" ref="R835:R898" si="81">RIGHT(N835, LEN(N835)-SEARCH("/",N835))</f>
        <v>rock</v>
      </c>
      <c r="S835" s="11">
        <f t="shared" ref="S835:S898" si="82">((J835/(60*60*24))+DATE(1970,1,1))+(-6/24)</f>
        <v>41718.628182870372</v>
      </c>
      <c r="T835" s="11">
        <f t="shared" ref="T835:T898" si="83">((I835/(60*60*24))+DATE(1970,1,1))+(-6/24)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7">
        <f t="shared" si="78"/>
        <v>131.0181818181818</v>
      </c>
      <c r="P836" s="8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1">
        <f t="shared" si="82"/>
        <v>41422.572824074072</v>
      </c>
      <c r="T836" s="11">
        <f t="shared" si="83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7">
        <f t="shared" si="78"/>
        <v>117.25000000000001</v>
      </c>
      <c r="P837" s="8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11">
        <f t="shared" si="82"/>
        <v>41005.20784722222</v>
      </c>
      <c r="T837" s="11">
        <f t="shared" si="83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7">
        <f t="shared" si="78"/>
        <v>100.93039999999999</v>
      </c>
      <c r="P838" s="8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11">
        <f t="shared" si="82"/>
        <v>41523.806921296295</v>
      </c>
      <c r="T838" s="11">
        <f t="shared" si="83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7">
        <f t="shared" si="78"/>
        <v>121.8</v>
      </c>
      <c r="P839" s="8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11">
        <f t="shared" si="82"/>
        <v>41730.748402777775</v>
      </c>
      <c r="T839" s="11">
        <f t="shared" si="83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7">
        <f t="shared" si="78"/>
        <v>145.4</v>
      </c>
      <c r="P840" s="8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11">
        <f t="shared" si="82"/>
        <v>40895.647974537038</v>
      </c>
      <c r="T840" s="11">
        <f t="shared" si="83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7">
        <f t="shared" si="78"/>
        <v>116.61660000000001</v>
      </c>
      <c r="P841" s="8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11">
        <f t="shared" si="82"/>
        <v>41144.513379629629</v>
      </c>
      <c r="T841" s="11">
        <f t="shared" si="83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7">
        <f t="shared" si="78"/>
        <v>120.4166</v>
      </c>
      <c r="P842" s="8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11">
        <f t="shared" si="82"/>
        <v>42606.976701388892</v>
      </c>
      <c r="T842" s="11">
        <f t="shared" si="83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7">
        <f t="shared" si="78"/>
        <v>101.32000000000001</v>
      </c>
      <c r="P843" s="8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11">
        <f t="shared" si="82"/>
        <v>41923.588692129633</v>
      </c>
      <c r="T843" s="11">
        <f t="shared" si="83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7">
        <f t="shared" si="78"/>
        <v>104.32</v>
      </c>
      <c r="P844" s="8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11">
        <f t="shared" si="82"/>
        <v>41526.34239583333</v>
      </c>
      <c r="T844" s="11">
        <f t="shared" si="83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7">
        <f t="shared" si="78"/>
        <v>267.13333333333333</v>
      </c>
      <c r="P845" s="8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1">
        <f t="shared" si="82"/>
        <v>42695.007870370369</v>
      </c>
      <c r="T845" s="11">
        <f t="shared" si="83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7">
        <f t="shared" si="78"/>
        <v>194.13333333333333</v>
      </c>
      <c r="P846" s="8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11">
        <f t="shared" si="82"/>
        <v>41905.434629629628</v>
      </c>
      <c r="T846" s="11">
        <f t="shared" si="83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7">
        <f t="shared" si="78"/>
        <v>120.3802</v>
      </c>
      <c r="P847" s="8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11">
        <f t="shared" si="82"/>
        <v>42577.955972222218</v>
      </c>
      <c r="T847" s="11">
        <f t="shared" si="83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7">
        <f t="shared" si="78"/>
        <v>122.00090909090908</v>
      </c>
      <c r="P848" s="8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11">
        <f t="shared" si="82"/>
        <v>41694.141840277778</v>
      </c>
      <c r="T848" s="11">
        <f t="shared" si="83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7">
        <f t="shared" si="78"/>
        <v>100</v>
      </c>
      <c r="P849" s="8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1">
        <f t="shared" si="82"/>
        <v>42165.548333333332</v>
      </c>
      <c r="T849" s="11">
        <f t="shared" si="83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7">
        <f t="shared" si="78"/>
        <v>100</v>
      </c>
      <c r="P850" s="8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1">
        <f t="shared" si="82"/>
        <v>42078.542048611111</v>
      </c>
      <c r="T850" s="11">
        <f t="shared" si="83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7">
        <f t="shared" si="78"/>
        <v>119.9</v>
      </c>
      <c r="P851" s="8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11">
        <f t="shared" si="82"/>
        <v>42050.898888888885</v>
      </c>
      <c r="T851" s="11">
        <f t="shared" si="83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7">
        <f t="shared" si="78"/>
        <v>155.17499999999998</v>
      </c>
      <c r="P852" s="8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11">
        <f t="shared" si="82"/>
        <v>42452.577743055561</v>
      </c>
      <c r="T852" s="11">
        <f t="shared" si="83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7">
        <f t="shared" si="78"/>
        <v>130.44999999999999</v>
      </c>
      <c r="P853" s="8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11">
        <f t="shared" si="82"/>
        <v>42522.630243055552</v>
      </c>
      <c r="T853" s="11">
        <f t="shared" si="83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7">
        <f t="shared" si="78"/>
        <v>104.97142857142859</v>
      </c>
      <c r="P854" s="8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11">
        <f t="shared" si="82"/>
        <v>42656.555497685185</v>
      </c>
      <c r="T854" s="11">
        <f t="shared" si="83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7">
        <f t="shared" si="78"/>
        <v>100</v>
      </c>
      <c r="P855" s="8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1">
        <f t="shared" si="82"/>
        <v>42021.582280092596</v>
      </c>
      <c r="T855" s="11">
        <f t="shared" si="83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7">
        <f t="shared" si="78"/>
        <v>118.2205035971223</v>
      </c>
      <c r="P856" s="8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11">
        <f t="shared" si="82"/>
        <v>42701.962337962963</v>
      </c>
      <c r="T856" s="11">
        <f t="shared" si="83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7">
        <f t="shared" si="78"/>
        <v>103.44827586206897</v>
      </c>
      <c r="P857" s="8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11">
        <f t="shared" si="82"/>
        <v>42544.875196759254</v>
      </c>
      <c r="T857" s="11">
        <f t="shared" si="83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7">
        <f t="shared" si="78"/>
        <v>218.00000000000003</v>
      </c>
      <c r="P858" s="8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11">
        <f t="shared" si="82"/>
        <v>42609.061990740738</v>
      </c>
      <c r="T858" s="11">
        <f t="shared" si="83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7">
        <f t="shared" si="78"/>
        <v>100</v>
      </c>
      <c r="P859" s="8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1">
        <f t="shared" si="82"/>
        <v>42291.331377314811</v>
      </c>
      <c r="T859" s="11">
        <f t="shared" si="83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7">
        <f t="shared" si="78"/>
        <v>144.00583333333333</v>
      </c>
      <c r="P860" s="8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11">
        <f t="shared" si="82"/>
        <v>42079.495578703703</v>
      </c>
      <c r="T860" s="11">
        <f t="shared" si="83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7">
        <f t="shared" si="78"/>
        <v>104.67500000000001</v>
      </c>
      <c r="P861" s="8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11">
        <f t="shared" si="82"/>
        <v>42128.570231481484</v>
      </c>
      <c r="T861" s="11">
        <f t="shared" si="83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7">
        <f t="shared" si="78"/>
        <v>18.142857142857142</v>
      </c>
      <c r="P862" s="8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11">
        <f t="shared" si="82"/>
        <v>41570.232789351852</v>
      </c>
      <c r="T862" s="11">
        <f t="shared" si="83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7">
        <f t="shared" si="78"/>
        <v>2.2444444444444445</v>
      </c>
      <c r="P863" s="8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1">
        <f t="shared" si="82"/>
        <v>42599.715324074074</v>
      </c>
      <c r="T863" s="11">
        <f t="shared" si="83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7">
        <f t="shared" si="78"/>
        <v>0.33999999999999997</v>
      </c>
      <c r="P864" s="8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1">
        <f t="shared" si="82"/>
        <v>41559.3049537037</v>
      </c>
      <c r="T864" s="11">
        <f t="shared" si="83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7">
        <f t="shared" si="78"/>
        <v>4.5</v>
      </c>
      <c r="P865" s="8">
        <f t="shared" si="79"/>
        <v>18</v>
      </c>
      <c r="Q865" s="9" t="str">
        <f t="shared" si="80"/>
        <v>music</v>
      </c>
      <c r="R865" s="9" t="str">
        <f t="shared" si="81"/>
        <v>jazz</v>
      </c>
      <c r="S865" s="11">
        <f t="shared" si="82"/>
        <v>40920.867662037039</v>
      </c>
      <c r="T865" s="11">
        <f t="shared" si="83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7">
        <f t="shared" si="78"/>
        <v>41.53846153846154</v>
      </c>
      <c r="P866" s="8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11">
        <f t="shared" si="82"/>
        <v>41540.856921296298</v>
      </c>
      <c r="T866" s="11">
        <f t="shared" si="83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7">
        <f t="shared" si="78"/>
        <v>2.0454545454545454</v>
      </c>
      <c r="P867" s="8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1">
        <f t="shared" si="82"/>
        <v>41230.523113425923</v>
      </c>
      <c r="T867" s="11">
        <f t="shared" si="83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7">
        <f t="shared" si="78"/>
        <v>18.285714285714285</v>
      </c>
      <c r="P868" s="8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11">
        <f t="shared" si="82"/>
        <v>42025.387939814813</v>
      </c>
      <c r="T868" s="11">
        <f t="shared" si="83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7">
        <f t="shared" si="78"/>
        <v>24.02</v>
      </c>
      <c r="P869" s="8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11">
        <f t="shared" si="82"/>
        <v>40087.855393518519</v>
      </c>
      <c r="T869" s="11">
        <f t="shared" si="83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7">
        <f t="shared" si="78"/>
        <v>0.1111111111111111</v>
      </c>
      <c r="P870" s="8">
        <f t="shared" si="79"/>
        <v>50</v>
      </c>
      <c r="Q870" s="9" t="str">
        <f t="shared" si="80"/>
        <v>music</v>
      </c>
      <c r="R870" s="9" t="str">
        <f t="shared" si="81"/>
        <v>jazz</v>
      </c>
      <c r="S870" s="11">
        <f t="shared" si="82"/>
        <v>41615.777754629627</v>
      </c>
      <c r="T870" s="11">
        <f t="shared" si="83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7">
        <f t="shared" si="78"/>
        <v>11.818181818181818</v>
      </c>
      <c r="P871" s="8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11">
        <f t="shared" si="82"/>
        <v>41342.595567129625</v>
      </c>
      <c r="T871" s="11">
        <f t="shared" si="83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7">
        <f t="shared" si="78"/>
        <v>0.31</v>
      </c>
      <c r="P872" s="8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1">
        <f t="shared" si="82"/>
        <v>41487.772256944445</v>
      </c>
      <c r="T872" s="11">
        <f t="shared" si="83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7">
        <f t="shared" si="78"/>
        <v>5.416666666666667</v>
      </c>
      <c r="P873" s="8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11">
        <f t="shared" si="82"/>
        <v>41577.311284722222</v>
      </c>
      <c r="T873" s="11">
        <f t="shared" si="83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7">
        <f t="shared" si="78"/>
        <v>0.8125</v>
      </c>
      <c r="P874" s="8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1">
        <f t="shared" si="82"/>
        <v>40567.575543981482</v>
      </c>
      <c r="T874" s="11">
        <f t="shared" si="83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7">
        <f t="shared" si="78"/>
        <v>1.2857142857142856</v>
      </c>
      <c r="P875" s="8">
        <f t="shared" si="79"/>
        <v>9</v>
      </c>
      <c r="Q875" s="9" t="str">
        <f t="shared" si="80"/>
        <v>music</v>
      </c>
      <c r="R875" s="9" t="str">
        <f t="shared" si="81"/>
        <v>jazz</v>
      </c>
      <c r="S875" s="11">
        <f t="shared" si="82"/>
        <v>41183.917129629626</v>
      </c>
      <c r="T875" s="11">
        <f t="shared" si="83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7">
        <f t="shared" si="78"/>
        <v>24.333333333333336</v>
      </c>
      <c r="P876" s="8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11">
        <f t="shared" si="82"/>
        <v>41368.333726851852</v>
      </c>
      <c r="T876" s="11">
        <f t="shared" si="83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7">
        <f t="shared" si="78"/>
        <v>0</v>
      </c>
      <c r="P877" s="8" t="e">
        <f t="shared" si="79"/>
        <v>#DIV/0!</v>
      </c>
      <c r="Q877" s="9" t="str">
        <f t="shared" si="80"/>
        <v>music</v>
      </c>
      <c r="R877" s="9" t="str">
        <f t="shared" si="81"/>
        <v>jazz</v>
      </c>
      <c r="S877" s="11">
        <f t="shared" si="82"/>
        <v>42248.473738425921</v>
      </c>
      <c r="T877" s="11">
        <f t="shared" si="83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7">
        <f t="shared" si="78"/>
        <v>40.799492385786799</v>
      </c>
      <c r="P878" s="8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11">
        <f t="shared" si="82"/>
        <v>41276.246840277774</v>
      </c>
      <c r="T878" s="11">
        <f t="shared" si="83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7">
        <f t="shared" si="78"/>
        <v>67.55</v>
      </c>
      <c r="P879" s="8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11">
        <f t="shared" si="82"/>
        <v>41597.538888888885</v>
      </c>
      <c r="T879" s="11">
        <f t="shared" si="83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7">
        <f t="shared" si="78"/>
        <v>1.3</v>
      </c>
      <c r="P880" s="8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1">
        <f t="shared" si="82"/>
        <v>40504.982916666668</v>
      </c>
      <c r="T880" s="11">
        <f t="shared" si="83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7">
        <f t="shared" si="78"/>
        <v>30.666666666666664</v>
      </c>
      <c r="P881" s="8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11">
        <f t="shared" si="82"/>
        <v>41037.579918981479</v>
      </c>
      <c r="T881" s="11">
        <f t="shared" si="83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7">
        <f t="shared" si="78"/>
        <v>2.9894179894179893</v>
      </c>
      <c r="P882" s="8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11">
        <f t="shared" si="82"/>
        <v>41179.07104166667</v>
      </c>
      <c r="T882" s="11">
        <f t="shared" si="83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7">
        <f t="shared" si="78"/>
        <v>0.8</v>
      </c>
      <c r="P883" s="8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1">
        <f t="shared" si="82"/>
        <v>40877.00099537037</v>
      </c>
      <c r="T883" s="11">
        <f t="shared" si="83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7">
        <f t="shared" si="78"/>
        <v>20.133333333333333</v>
      </c>
      <c r="P884" s="8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11">
        <f t="shared" si="82"/>
        <v>40759.610532407409</v>
      </c>
      <c r="T884" s="11">
        <f t="shared" si="83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7">
        <f t="shared" si="78"/>
        <v>40.020000000000003</v>
      </c>
      <c r="P885" s="8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11">
        <f t="shared" si="82"/>
        <v>42371.685590277775</v>
      </c>
      <c r="T885" s="11">
        <f t="shared" si="83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7">
        <f t="shared" si="78"/>
        <v>1</v>
      </c>
      <c r="P886" s="8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1">
        <f t="shared" si="82"/>
        <v>40981.552615740744</v>
      </c>
      <c r="T886" s="11">
        <f t="shared" si="83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7">
        <f t="shared" si="78"/>
        <v>75</v>
      </c>
      <c r="P887" s="8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11">
        <f t="shared" si="82"/>
        <v>42713.691099537042</v>
      </c>
      <c r="T887" s="11">
        <f t="shared" si="83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7">
        <f t="shared" si="78"/>
        <v>41</v>
      </c>
      <c r="P888" s="8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11">
        <f t="shared" si="82"/>
        <v>42603.620520833334</v>
      </c>
      <c r="T888" s="11">
        <f t="shared" si="83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7">
        <f t="shared" si="78"/>
        <v>0</v>
      </c>
      <c r="P889" s="8" t="e">
        <f t="shared" si="79"/>
        <v>#DIV/0!</v>
      </c>
      <c r="Q889" s="9" t="str">
        <f t="shared" si="80"/>
        <v>music</v>
      </c>
      <c r="R889" s="9" t="str">
        <f t="shared" si="81"/>
        <v>indie rock</v>
      </c>
      <c r="S889" s="11">
        <f t="shared" si="82"/>
        <v>41026.708969907406</v>
      </c>
      <c r="T889" s="11">
        <f t="shared" si="83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7">
        <f t="shared" si="78"/>
        <v>7.1999999999999993</v>
      </c>
      <c r="P890" s="8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1">
        <f t="shared" si="82"/>
        <v>40751.503298611111</v>
      </c>
      <c r="T890" s="11">
        <f t="shared" si="83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7">
        <f t="shared" si="78"/>
        <v>9.4412800000000008</v>
      </c>
      <c r="P891" s="8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1">
        <f t="shared" si="82"/>
        <v>41887.534062500003</v>
      </c>
      <c r="T891" s="11">
        <f t="shared" si="83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7">
        <f t="shared" si="78"/>
        <v>4.1666666666666661</v>
      </c>
      <c r="P892" s="8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1">
        <f t="shared" si="82"/>
        <v>41569.448831018519</v>
      </c>
      <c r="T892" s="11">
        <f t="shared" si="83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7">
        <f t="shared" si="78"/>
        <v>3.25</v>
      </c>
      <c r="P893" s="8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11">
        <f t="shared" si="82"/>
        <v>41841.781597222223</v>
      </c>
      <c r="T893" s="11">
        <f t="shared" si="83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7">
        <f t="shared" si="78"/>
        <v>40.75</v>
      </c>
      <c r="P894" s="8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11">
        <f t="shared" si="82"/>
        <v>40303.95003472222</v>
      </c>
      <c r="T894" s="11">
        <f t="shared" si="83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7">
        <f t="shared" si="78"/>
        <v>10</v>
      </c>
      <c r="P895" s="8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1">
        <f t="shared" si="82"/>
        <v>42065.647719907407</v>
      </c>
      <c r="T895" s="11">
        <f t="shared" si="83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7">
        <f t="shared" si="78"/>
        <v>39.17</v>
      </c>
      <c r="P896" s="8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11">
        <f t="shared" si="82"/>
        <v>42496.73159722222</v>
      </c>
      <c r="T896" s="11">
        <f t="shared" si="83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7">
        <f t="shared" si="78"/>
        <v>2.4375</v>
      </c>
      <c r="P897" s="8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11">
        <f t="shared" si="82"/>
        <v>40430.877650462964</v>
      </c>
      <c r="T897" s="11">
        <f t="shared" si="83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7">
        <f t="shared" si="78"/>
        <v>40</v>
      </c>
      <c r="P898" s="8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11">
        <f t="shared" si="82"/>
        <v>42218.622986111106</v>
      </c>
      <c r="T898" s="11">
        <f t="shared" si="83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7">
        <f t="shared" ref="O899:O962" si="84">(E899/D899)*100</f>
        <v>0</v>
      </c>
      <c r="P899" s="8" t="e">
        <f t="shared" ref="P899:P962" si="85">E899/L899</f>
        <v>#DIV/0!</v>
      </c>
      <c r="Q899" s="9" t="str">
        <f t="shared" ref="Q899:Q962" si="86">LEFT(N899, SEARCH("/",N899,1)-1)</f>
        <v>music</v>
      </c>
      <c r="R899" s="9" t="str">
        <f t="shared" ref="R899:R962" si="87">RIGHT(N899, LEN(N899)-SEARCH("/",N899))</f>
        <v>indie rock</v>
      </c>
      <c r="S899" s="11">
        <f t="shared" ref="S899:S962" si="88">((J899/(60*60*24))+DATE(1970,1,1))+(-6/24)</f>
        <v>41211.438750000001</v>
      </c>
      <c r="T899" s="11">
        <f t="shared" ref="T899:T962" si="89">((I899/(60*60*24))+DATE(1970,1,1))+(-6/24)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7">
        <f t="shared" si="84"/>
        <v>2.8000000000000003</v>
      </c>
      <c r="P900" s="8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1">
        <f t="shared" si="88"/>
        <v>40878.508217592593</v>
      </c>
      <c r="T900" s="11">
        <f t="shared" si="8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7">
        <f t="shared" si="84"/>
        <v>37.333333333333336</v>
      </c>
      <c r="P901" s="8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1">
        <f t="shared" si="88"/>
        <v>40645.849097222221</v>
      </c>
      <c r="T901" s="11">
        <f t="shared" si="8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7">
        <f t="shared" si="84"/>
        <v>0.42</v>
      </c>
      <c r="P902" s="8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1">
        <f t="shared" si="88"/>
        <v>42429.59956018519</v>
      </c>
      <c r="T902" s="11">
        <f t="shared" si="8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7">
        <f t="shared" si="84"/>
        <v>0</v>
      </c>
      <c r="P903" s="8" t="e">
        <f t="shared" si="85"/>
        <v>#DIV/0!</v>
      </c>
      <c r="Q903" s="9" t="str">
        <f t="shared" si="86"/>
        <v>music</v>
      </c>
      <c r="R903" s="9" t="str">
        <f t="shared" si="87"/>
        <v>jazz</v>
      </c>
      <c r="S903" s="11">
        <f t="shared" si="88"/>
        <v>40291.56150462963</v>
      </c>
      <c r="T903" s="11">
        <f t="shared" si="8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7">
        <f t="shared" si="84"/>
        <v>0.3</v>
      </c>
      <c r="P904" s="8">
        <f t="shared" si="85"/>
        <v>30</v>
      </c>
      <c r="Q904" s="9" t="str">
        <f t="shared" si="86"/>
        <v>music</v>
      </c>
      <c r="R904" s="9" t="str">
        <f t="shared" si="87"/>
        <v>jazz</v>
      </c>
      <c r="S904" s="11">
        <f t="shared" si="88"/>
        <v>41829.715532407405</v>
      </c>
      <c r="T904" s="11">
        <f t="shared" si="8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7">
        <f t="shared" si="84"/>
        <v>3.2</v>
      </c>
      <c r="P905" s="8">
        <f t="shared" si="85"/>
        <v>40</v>
      </c>
      <c r="Q905" s="9" t="str">
        <f t="shared" si="86"/>
        <v>music</v>
      </c>
      <c r="R905" s="9" t="str">
        <f t="shared" si="87"/>
        <v>jazz</v>
      </c>
      <c r="S905" s="11">
        <f t="shared" si="88"/>
        <v>41149.546064814815</v>
      </c>
      <c r="T905" s="11">
        <f t="shared" si="8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7">
        <f t="shared" si="84"/>
        <v>0.30199999999999999</v>
      </c>
      <c r="P906" s="8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11">
        <f t="shared" si="88"/>
        <v>42341.830289351856</v>
      </c>
      <c r="T906" s="11">
        <f t="shared" si="8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7">
        <f t="shared" si="84"/>
        <v>3.0153846153846153</v>
      </c>
      <c r="P907" s="8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11">
        <f t="shared" si="88"/>
        <v>40506.989884259259</v>
      </c>
      <c r="T907" s="11">
        <f t="shared" si="8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7">
        <f t="shared" si="84"/>
        <v>0</v>
      </c>
      <c r="P908" s="8" t="e">
        <f t="shared" si="85"/>
        <v>#DIV/0!</v>
      </c>
      <c r="Q908" s="9" t="str">
        <f t="shared" si="86"/>
        <v>music</v>
      </c>
      <c r="R908" s="9" t="str">
        <f t="shared" si="87"/>
        <v>jazz</v>
      </c>
      <c r="S908" s="11">
        <f t="shared" si="88"/>
        <v>41680.939699074072</v>
      </c>
      <c r="T908" s="11">
        <f t="shared" si="8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7">
        <f t="shared" si="84"/>
        <v>0</v>
      </c>
      <c r="P909" s="8" t="e">
        <f t="shared" si="85"/>
        <v>#DIV/0!</v>
      </c>
      <c r="Q909" s="9" t="str">
        <f t="shared" si="86"/>
        <v>music</v>
      </c>
      <c r="R909" s="9" t="str">
        <f t="shared" si="87"/>
        <v>jazz</v>
      </c>
      <c r="S909" s="11">
        <f t="shared" si="88"/>
        <v>40766.942395833335</v>
      </c>
      <c r="T909" s="11">
        <f t="shared" si="8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7">
        <f t="shared" si="84"/>
        <v>0</v>
      </c>
      <c r="P910" s="8" t="e">
        <f t="shared" si="85"/>
        <v>#DIV/0!</v>
      </c>
      <c r="Q910" s="9" t="str">
        <f t="shared" si="86"/>
        <v>music</v>
      </c>
      <c r="R910" s="9" t="str">
        <f t="shared" si="87"/>
        <v>jazz</v>
      </c>
      <c r="S910" s="11">
        <f t="shared" si="88"/>
        <v>40340.551562499997</v>
      </c>
      <c r="T910" s="11">
        <f t="shared" si="8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7">
        <f t="shared" si="84"/>
        <v>3.25</v>
      </c>
      <c r="P911" s="8">
        <f t="shared" si="85"/>
        <v>65</v>
      </c>
      <c r="Q911" s="9" t="str">
        <f t="shared" si="86"/>
        <v>music</v>
      </c>
      <c r="R911" s="9" t="str">
        <f t="shared" si="87"/>
        <v>jazz</v>
      </c>
      <c r="S911" s="11">
        <f t="shared" si="88"/>
        <v>41081.44027777778</v>
      </c>
      <c r="T911" s="11">
        <f t="shared" si="8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7">
        <f t="shared" si="84"/>
        <v>22.363636363636363</v>
      </c>
      <c r="P912" s="8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1">
        <f t="shared" si="88"/>
        <v>42737.295358796298</v>
      </c>
      <c r="T912" s="11">
        <f t="shared" si="8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7">
        <f t="shared" si="84"/>
        <v>0</v>
      </c>
      <c r="P913" s="8" t="e">
        <f t="shared" si="85"/>
        <v>#DIV/0!</v>
      </c>
      <c r="Q913" s="9" t="str">
        <f t="shared" si="86"/>
        <v>music</v>
      </c>
      <c r="R913" s="9" t="str">
        <f t="shared" si="87"/>
        <v>jazz</v>
      </c>
      <c r="S913" s="11">
        <f t="shared" si="88"/>
        <v>41641.755150462966</v>
      </c>
      <c r="T913" s="11">
        <f t="shared" si="8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7">
        <f t="shared" si="84"/>
        <v>0.85714285714285721</v>
      </c>
      <c r="P914" s="8">
        <f t="shared" si="85"/>
        <v>15</v>
      </c>
      <c r="Q914" s="9" t="str">
        <f t="shared" si="86"/>
        <v>music</v>
      </c>
      <c r="R914" s="9" t="str">
        <f t="shared" si="87"/>
        <v>jazz</v>
      </c>
      <c r="S914" s="11">
        <f t="shared" si="88"/>
        <v>41193.859340277777</v>
      </c>
      <c r="T914" s="11">
        <f t="shared" si="8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7">
        <f t="shared" si="84"/>
        <v>6.6066666666666665</v>
      </c>
      <c r="P915" s="8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11">
        <f t="shared" si="88"/>
        <v>41003.889108796298</v>
      </c>
      <c r="T915" s="11">
        <f t="shared" si="8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7">
        <f t="shared" si="84"/>
        <v>0</v>
      </c>
      <c r="P916" s="8" t="e">
        <f t="shared" si="85"/>
        <v>#DIV/0!</v>
      </c>
      <c r="Q916" s="9" t="str">
        <f t="shared" si="86"/>
        <v>music</v>
      </c>
      <c r="R916" s="9" t="str">
        <f t="shared" si="87"/>
        <v>jazz</v>
      </c>
      <c r="S916" s="11">
        <f t="shared" si="88"/>
        <v>41116.513275462959</v>
      </c>
      <c r="T916" s="11">
        <f t="shared" si="8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7">
        <f t="shared" si="84"/>
        <v>5.7692307692307692</v>
      </c>
      <c r="P917" s="8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11">
        <f t="shared" si="88"/>
        <v>40937.429560185185</v>
      </c>
      <c r="T917" s="11">
        <f t="shared" si="8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7">
        <f t="shared" si="84"/>
        <v>0</v>
      </c>
      <c r="P918" s="8" t="e">
        <f t="shared" si="85"/>
        <v>#DIV/0!</v>
      </c>
      <c r="Q918" s="9" t="str">
        <f t="shared" si="86"/>
        <v>music</v>
      </c>
      <c r="R918" s="9" t="str">
        <f t="shared" si="87"/>
        <v>jazz</v>
      </c>
      <c r="S918" s="11">
        <f t="shared" si="88"/>
        <v>40434.603402777779</v>
      </c>
      <c r="T918" s="11">
        <f t="shared" si="8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7">
        <f t="shared" si="84"/>
        <v>0.6</v>
      </c>
      <c r="P919" s="8">
        <f t="shared" si="85"/>
        <v>30</v>
      </c>
      <c r="Q919" s="9" t="str">
        <f t="shared" si="86"/>
        <v>music</v>
      </c>
      <c r="R919" s="9" t="str">
        <f t="shared" si="87"/>
        <v>jazz</v>
      </c>
      <c r="S919" s="11">
        <f t="shared" si="88"/>
        <v>41802.69363425926</v>
      </c>
      <c r="T919" s="11">
        <f t="shared" si="8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7">
        <f t="shared" si="84"/>
        <v>5.0256410256410255</v>
      </c>
      <c r="P920" s="8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1">
        <f t="shared" si="88"/>
        <v>41944.666215277779</v>
      </c>
      <c r="T920" s="11">
        <f t="shared" si="8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7">
        <f t="shared" si="84"/>
        <v>0.5</v>
      </c>
      <c r="P921" s="8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1">
        <f t="shared" si="88"/>
        <v>41227.391724537039</v>
      </c>
      <c r="T921" s="11">
        <f t="shared" si="8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7">
        <f t="shared" si="84"/>
        <v>0</v>
      </c>
      <c r="P922" s="8" t="e">
        <f t="shared" si="85"/>
        <v>#DIV/0!</v>
      </c>
      <c r="Q922" s="9" t="str">
        <f t="shared" si="86"/>
        <v>music</v>
      </c>
      <c r="R922" s="9" t="str">
        <f t="shared" si="87"/>
        <v>jazz</v>
      </c>
      <c r="S922" s="11">
        <f t="shared" si="88"/>
        <v>41562.421550925923</v>
      </c>
      <c r="T922" s="11">
        <f t="shared" si="8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7">
        <f t="shared" si="84"/>
        <v>30.9</v>
      </c>
      <c r="P923" s="8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1">
        <f t="shared" si="88"/>
        <v>40846.921018518522</v>
      </c>
      <c r="T923" s="11">
        <f t="shared" si="8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7">
        <f t="shared" si="84"/>
        <v>21.037037037037038</v>
      </c>
      <c r="P924" s="8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11">
        <f t="shared" si="88"/>
        <v>41878.280011574076</v>
      </c>
      <c r="T924" s="11">
        <f t="shared" si="8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7">
        <f t="shared" si="84"/>
        <v>2.1999999999999997</v>
      </c>
      <c r="P925" s="8">
        <f t="shared" si="85"/>
        <v>55</v>
      </c>
      <c r="Q925" s="9" t="str">
        <f t="shared" si="86"/>
        <v>music</v>
      </c>
      <c r="R925" s="9" t="str">
        <f t="shared" si="87"/>
        <v>jazz</v>
      </c>
      <c r="S925" s="11">
        <f t="shared" si="88"/>
        <v>41934.709756944445</v>
      </c>
      <c r="T925" s="11">
        <f t="shared" si="8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7">
        <f t="shared" si="84"/>
        <v>10.9</v>
      </c>
      <c r="P926" s="8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1">
        <f t="shared" si="88"/>
        <v>41288.692928240736</v>
      </c>
      <c r="T926" s="11">
        <f t="shared" si="8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7">
        <f t="shared" si="84"/>
        <v>2.666666666666667</v>
      </c>
      <c r="P927" s="8">
        <f t="shared" si="85"/>
        <v>32</v>
      </c>
      <c r="Q927" s="9" t="str">
        <f t="shared" si="86"/>
        <v>music</v>
      </c>
      <c r="R927" s="9" t="str">
        <f t="shared" si="87"/>
        <v>jazz</v>
      </c>
      <c r="S927" s="11">
        <f t="shared" si="88"/>
        <v>41575.630914351852</v>
      </c>
      <c r="T927" s="11">
        <f t="shared" si="8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7">
        <f t="shared" si="84"/>
        <v>0</v>
      </c>
      <c r="P928" s="8" t="e">
        <f t="shared" si="85"/>
        <v>#DIV/0!</v>
      </c>
      <c r="Q928" s="9" t="str">
        <f t="shared" si="86"/>
        <v>music</v>
      </c>
      <c r="R928" s="9" t="str">
        <f t="shared" si="87"/>
        <v>jazz</v>
      </c>
      <c r="S928" s="11">
        <f t="shared" si="88"/>
        <v>40337.77002314815</v>
      </c>
      <c r="T928" s="11">
        <f t="shared" si="8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7">
        <f t="shared" si="84"/>
        <v>0</v>
      </c>
      <c r="P929" s="8" t="e">
        <f t="shared" si="85"/>
        <v>#DIV/0!</v>
      </c>
      <c r="Q929" s="9" t="str">
        <f t="shared" si="86"/>
        <v>music</v>
      </c>
      <c r="R929" s="9" t="str">
        <f t="shared" si="87"/>
        <v>jazz</v>
      </c>
      <c r="S929" s="11">
        <f t="shared" si="88"/>
        <v>41013.572858796295</v>
      </c>
      <c r="T929" s="11">
        <f t="shared" si="8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7">
        <f t="shared" si="84"/>
        <v>10.86206896551724</v>
      </c>
      <c r="P930" s="8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1">
        <f t="shared" si="88"/>
        <v>41180.61241898148</v>
      </c>
      <c r="T930" s="11">
        <f t="shared" si="8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7">
        <f t="shared" si="84"/>
        <v>0</v>
      </c>
      <c r="P931" s="8" t="e">
        <f t="shared" si="85"/>
        <v>#DIV/0!</v>
      </c>
      <c r="Q931" s="9" t="str">
        <f t="shared" si="86"/>
        <v>music</v>
      </c>
      <c r="R931" s="9" t="str">
        <f t="shared" si="87"/>
        <v>jazz</v>
      </c>
      <c r="S931" s="11">
        <f t="shared" si="88"/>
        <v>40977.988067129627</v>
      </c>
      <c r="T931" s="11">
        <f t="shared" si="8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7">
        <f t="shared" si="84"/>
        <v>38.333333333333336</v>
      </c>
      <c r="P932" s="8">
        <f t="shared" si="85"/>
        <v>69</v>
      </c>
      <c r="Q932" s="9" t="str">
        <f t="shared" si="86"/>
        <v>music</v>
      </c>
      <c r="R932" s="9" t="str">
        <f t="shared" si="87"/>
        <v>jazz</v>
      </c>
      <c r="S932" s="11">
        <f t="shared" si="88"/>
        <v>40312.665578703702</v>
      </c>
      <c r="T932" s="11">
        <f t="shared" si="8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7">
        <f t="shared" si="84"/>
        <v>6.5500000000000007</v>
      </c>
      <c r="P933" s="8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11">
        <f t="shared" si="88"/>
        <v>41680.109976851854</v>
      </c>
      <c r="T933" s="11">
        <f t="shared" si="8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7">
        <f t="shared" si="84"/>
        <v>14.536842105263158</v>
      </c>
      <c r="P934" s="8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11">
        <f t="shared" si="88"/>
        <v>41310.719270833331</v>
      </c>
      <c r="T934" s="11">
        <f t="shared" si="8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7">
        <f t="shared" si="84"/>
        <v>6</v>
      </c>
      <c r="P935" s="8">
        <f t="shared" si="85"/>
        <v>60</v>
      </c>
      <c r="Q935" s="9" t="str">
        <f t="shared" si="86"/>
        <v>music</v>
      </c>
      <c r="R935" s="9" t="str">
        <f t="shared" si="87"/>
        <v>jazz</v>
      </c>
      <c r="S935" s="11">
        <f t="shared" si="88"/>
        <v>41710.919085648144</v>
      </c>
      <c r="T935" s="11">
        <f t="shared" si="89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7">
        <f t="shared" si="84"/>
        <v>30.4</v>
      </c>
      <c r="P936" s="8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11">
        <f t="shared" si="88"/>
        <v>41733.487083333333</v>
      </c>
      <c r="T936" s="11">
        <f t="shared" si="8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7">
        <f t="shared" si="84"/>
        <v>1.4285714285714286</v>
      </c>
      <c r="P937" s="8">
        <f t="shared" si="85"/>
        <v>25</v>
      </c>
      <c r="Q937" s="9" t="str">
        <f t="shared" si="86"/>
        <v>music</v>
      </c>
      <c r="R937" s="9" t="str">
        <f t="shared" si="87"/>
        <v>jazz</v>
      </c>
      <c r="S937" s="11">
        <f t="shared" si="88"/>
        <v>42368.083668981482</v>
      </c>
      <c r="T937" s="11">
        <f t="shared" si="8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7">
        <f t="shared" si="84"/>
        <v>0</v>
      </c>
      <c r="P938" s="8" t="e">
        <f t="shared" si="85"/>
        <v>#DIV/0!</v>
      </c>
      <c r="Q938" s="9" t="str">
        <f t="shared" si="86"/>
        <v>music</v>
      </c>
      <c r="R938" s="9" t="str">
        <f t="shared" si="87"/>
        <v>jazz</v>
      </c>
      <c r="S938" s="11">
        <f t="shared" si="88"/>
        <v>40882.774178240739</v>
      </c>
      <c r="T938" s="11">
        <f t="shared" si="8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7">
        <f t="shared" si="84"/>
        <v>1.1428571428571428</v>
      </c>
      <c r="P939" s="8">
        <f t="shared" si="85"/>
        <v>20</v>
      </c>
      <c r="Q939" s="9" t="str">
        <f t="shared" si="86"/>
        <v>music</v>
      </c>
      <c r="R939" s="9" t="str">
        <f t="shared" si="87"/>
        <v>jazz</v>
      </c>
      <c r="S939" s="11">
        <f t="shared" si="88"/>
        <v>41551.548113425924</v>
      </c>
      <c r="T939" s="11">
        <f t="shared" si="8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7">
        <f t="shared" si="84"/>
        <v>0.35714285714285715</v>
      </c>
      <c r="P940" s="8">
        <f t="shared" si="85"/>
        <v>25</v>
      </c>
      <c r="Q940" s="9" t="str">
        <f t="shared" si="86"/>
        <v>music</v>
      </c>
      <c r="R940" s="9" t="str">
        <f t="shared" si="87"/>
        <v>jazz</v>
      </c>
      <c r="S940" s="11">
        <f t="shared" si="88"/>
        <v>41124.229722222226</v>
      </c>
      <c r="T940" s="11">
        <f t="shared" si="8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7">
        <f t="shared" si="84"/>
        <v>1.4545454545454546</v>
      </c>
      <c r="P941" s="8">
        <f t="shared" si="85"/>
        <v>20</v>
      </c>
      <c r="Q941" s="9" t="str">
        <f t="shared" si="86"/>
        <v>music</v>
      </c>
      <c r="R941" s="9" t="str">
        <f t="shared" si="87"/>
        <v>jazz</v>
      </c>
      <c r="S941" s="11">
        <f t="shared" si="88"/>
        <v>41416.513171296298</v>
      </c>
      <c r="T941" s="11">
        <f t="shared" si="8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7">
        <f t="shared" si="84"/>
        <v>17.155555555555555</v>
      </c>
      <c r="P942" s="8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11">
        <f t="shared" si="88"/>
        <v>42181.758402777778</v>
      </c>
      <c r="T942" s="11">
        <f t="shared" si="8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7">
        <f t="shared" si="84"/>
        <v>2.3220000000000001</v>
      </c>
      <c r="P943" s="8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11">
        <f t="shared" si="88"/>
        <v>42745.846585648149</v>
      </c>
      <c r="T943" s="11">
        <f t="shared" si="8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7">
        <f t="shared" si="84"/>
        <v>8.9066666666666663</v>
      </c>
      <c r="P944" s="8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1">
        <f t="shared" si="88"/>
        <v>42382.593287037038</v>
      </c>
      <c r="T944" s="11">
        <f t="shared" si="8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7">
        <f t="shared" si="84"/>
        <v>9.6333333333333346</v>
      </c>
      <c r="P945" s="8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11">
        <f t="shared" si="88"/>
        <v>42673.41788194445</v>
      </c>
      <c r="T945" s="11">
        <f t="shared" si="8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7">
        <f t="shared" si="84"/>
        <v>13.325999999999999</v>
      </c>
      <c r="P946" s="8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11">
        <f t="shared" si="88"/>
        <v>42444.333912037036</v>
      </c>
      <c r="T946" s="11">
        <f t="shared" si="8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7">
        <f t="shared" si="84"/>
        <v>2.484</v>
      </c>
      <c r="P947" s="8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1">
        <f t="shared" si="88"/>
        <v>42732.622986111106</v>
      </c>
      <c r="T947" s="11">
        <f t="shared" si="8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7">
        <f t="shared" si="84"/>
        <v>1.9066666666666665</v>
      </c>
      <c r="P948" s="8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1">
        <f t="shared" si="88"/>
        <v>42592.500555555554</v>
      </c>
      <c r="T948" s="11">
        <f t="shared" si="8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7">
        <f t="shared" si="84"/>
        <v>0</v>
      </c>
      <c r="P949" s="8" t="e">
        <f t="shared" si="85"/>
        <v>#DIV/0!</v>
      </c>
      <c r="Q949" s="9" t="str">
        <f t="shared" si="86"/>
        <v>technology</v>
      </c>
      <c r="R949" s="9" t="str">
        <f t="shared" si="87"/>
        <v>wearables</v>
      </c>
      <c r="S949" s="11">
        <f t="shared" si="88"/>
        <v>42491.531319444446</v>
      </c>
      <c r="T949" s="11">
        <f t="shared" si="8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7">
        <f t="shared" si="84"/>
        <v>12</v>
      </c>
      <c r="P950" s="8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1">
        <f t="shared" si="88"/>
        <v>42411.578287037039</v>
      </c>
      <c r="T950" s="11">
        <f t="shared" si="8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7">
        <f t="shared" si="84"/>
        <v>1.365</v>
      </c>
      <c r="P951" s="8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1">
        <f t="shared" si="88"/>
        <v>42360.793703703705</v>
      </c>
      <c r="T951" s="11">
        <f t="shared" si="8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7">
        <f t="shared" si="84"/>
        <v>28.04</v>
      </c>
      <c r="P952" s="8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11">
        <f t="shared" si="88"/>
        <v>42356.500706018516</v>
      </c>
      <c r="T952" s="11">
        <f t="shared" si="8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7">
        <f t="shared" si="84"/>
        <v>38.39</v>
      </c>
      <c r="P953" s="8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11">
        <f t="shared" si="88"/>
        <v>42480.403611111113</v>
      </c>
      <c r="T953" s="11">
        <f t="shared" si="8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7">
        <f t="shared" si="84"/>
        <v>39.942857142857143</v>
      </c>
      <c r="P954" s="8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11">
        <f t="shared" si="88"/>
        <v>42662.363564814819</v>
      </c>
      <c r="T954" s="11">
        <f t="shared" si="89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7">
        <f t="shared" si="84"/>
        <v>0.84</v>
      </c>
      <c r="P955" s="8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1">
        <f t="shared" si="88"/>
        <v>41998.914340277777</v>
      </c>
      <c r="T955" s="11">
        <f t="shared" si="8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7">
        <f t="shared" si="84"/>
        <v>43.406666666666666</v>
      </c>
      <c r="P956" s="8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11">
        <f t="shared" si="88"/>
        <v>42194.583784722221</v>
      </c>
      <c r="T956" s="11">
        <f t="shared" si="8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7">
        <f t="shared" si="84"/>
        <v>5.6613333333333333</v>
      </c>
      <c r="P957" s="8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11">
        <f t="shared" si="88"/>
        <v>42586.045138888891</v>
      </c>
      <c r="T957" s="11">
        <f t="shared" si="8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7">
        <f t="shared" si="84"/>
        <v>1.722</v>
      </c>
      <c r="P958" s="8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11">
        <f t="shared" si="88"/>
        <v>42060.663877314815</v>
      </c>
      <c r="T958" s="11">
        <f t="shared" si="8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7">
        <f t="shared" si="84"/>
        <v>1.9416666666666664</v>
      </c>
      <c r="P959" s="8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11">
        <f t="shared" si="88"/>
        <v>42660.302465277782</v>
      </c>
      <c r="T959" s="11">
        <f t="shared" si="8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7">
        <f t="shared" si="84"/>
        <v>11.328275684711327</v>
      </c>
      <c r="P960" s="8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11">
        <f t="shared" si="88"/>
        <v>42082.552812499998</v>
      </c>
      <c r="T960" s="11">
        <f t="shared" si="8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7">
        <f t="shared" si="84"/>
        <v>38.86</v>
      </c>
      <c r="P961" s="8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11">
        <f t="shared" si="88"/>
        <v>41992.924363425926</v>
      </c>
      <c r="T961" s="11">
        <f t="shared" si="8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7">
        <f t="shared" si="84"/>
        <v>46.100628930817614</v>
      </c>
      <c r="P962" s="8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11">
        <f t="shared" si="88"/>
        <v>42766.376793981486</v>
      </c>
      <c r="T962" s="11">
        <f t="shared" si="8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7">
        <f t="shared" ref="O963:O1026" si="90">(E963/D963)*100</f>
        <v>42.188421052631583</v>
      </c>
      <c r="P963" s="8">
        <f t="shared" ref="P963:P1026" si="91">E963/L963</f>
        <v>364.35454545454547</v>
      </c>
      <c r="Q963" s="9" t="str">
        <f t="shared" ref="Q963:Q1026" si="92">LEFT(N963, SEARCH("/",N963,1)-1)</f>
        <v>technology</v>
      </c>
      <c r="R963" s="9" t="str">
        <f t="shared" ref="R963:R1026" si="93">RIGHT(N963, LEN(N963)-SEARCH("/",N963))</f>
        <v>wearables</v>
      </c>
      <c r="S963" s="11">
        <f t="shared" ref="S963:S1026" si="94">((J963/(60*60*24))+DATE(1970,1,1))+(-6/24)</f>
        <v>42740.443692129629</v>
      </c>
      <c r="T963" s="11">
        <f t="shared" ref="T963:T1026" si="95">((I963/(60*60*24))+DATE(1970,1,1))+(-6/24)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7">
        <f t="shared" si="90"/>
        <v>28.48</v>
      </c>
      <c r="P964" s="8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11">
        <f t="shared" si="94"/>
        <v>42373.462418981479</v>
      </c>
      <c r="T964" s="11">
        <f t="shared" si="95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7">
        <f t="shared" si="90"/>
        <v>1.077142857142857</v>
      </c>
      <c r="P965" s="8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11">
        <f t="shared" si="94"/>
        <v>42625.385636574079</v>
      </c>
      <c r="T965" s="11">
        <f t="shared" si="95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7">
        <f t="shared" si="90"/>
        <v>0.79909090909090907</v>
      </c>
      <c r="P966" s="8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11">
        <f t="shared" si="94"/>
        <v>42208.378692129627</v>
      </c>
      <c r="T966" s="11">
        <f t="shared" si="95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7">
        <f t="shared" si="90"/>
        <v>1.1919999999999999</v>
      </c>
      <c r="P967" s="8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11">
        <f t="shared" si="94"/>
        <v>42636.766736111109</v>
      </c>
      <c r="T967" s="11">
        <f t="shared" si="95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7">
        <f t="shared" si="90"/>
        <v>14.799999999999999</v>
      </c>
      <c r="P968" s="8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1">
        <f t="shared" si="94"/>
        <v>42619.385787037041</v>
      </c>
      <c r="T968" s="11">
        <f t="shared" si="95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7">
        <f t="shared" si="90"/>
        <v>17.810000000000002</v>
      </c>
      <c r="P969" s="8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11">
        <f t="shared" si="94"/>
        <v>42422.004328703704</v>
      </c>
      <c r="T969" s="11">
        <f t="shared" si="95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7">
        <f t="shared" si="90"/>
        <v>1.325</v>
      </c>
      <c r="P970" s="8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1">
        <f t="shared" si="94"/>
        <v>41836.597615740742</v>
      </c>
      <c r="T970" s="11">
        <f t="shared" si="95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7">
        <f t="shared" si="90"/>
        <v>46.666666666666664</v>
      </c>
      <c r="P971" s="8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11">
        <f t="shared" si="94"/>
        <v>42742.05332175926</v>
      </c>
      <c r="T971" s="11">
        <f t="shared" si="95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7">
        <f t="shared" si="90"/>
        <v>45.92</v>
      </c>
      <c r="P972" s="8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1">
        <f t="shared" si="94"/>
        <v>42720.970520833333</v>
      </c>
      <c r="T972" s="11">
        <f t="shared" si="95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7">
        <f t="shared" si="90"/>
        <v>0.22599999999999998</v>
      </c>
      <c r="P973" s="8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1">
        <f t="shared" si="94"/>
        <v>42111.459027777775</v>
      </c>
      <c r="T973" s="11">
        <f t="shared" si="95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7">
        <f t="shared" si="90"/>
        <v>34.625</v>
      </c>
      <c r="P974" s="8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11">
        <f t="shared" si="94"/>
        <v>41856.615717592591</v>
      </c>
      <c r="T974" s="11">
        <f t="shared" si="95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7">
        <f t="shared" si="90"/>
        <v>2.0549999999999997</v>
      </c>
      <c r="P975" s="8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11">
        <f t="shared" si="94"/>
        <v>42256.764965277776</v>
      </c>
      <c r="T975" s="11">
        <f t="shared" si="95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7">
        <f t="shared" si="90"/>
        <v>0.55999999999999994</v>
      </c>
      <c r="P976" s="8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11">
        <f t="shared" si="94"/>
        <v>42424.499490740738</v>
      </c>
      <c r="T976" s="11">
        <f t="shared" si="95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7">
        <f t="shared" si="90"/>
        <v>2.6069999999999998</v>
      </c>
      <c r="P977" s="8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11">
        <f t="shared" si="94"/>
        <v>42489.446585648147</v>
      </c>
      <c r="T977" s="11">
        <f t="shared" si="95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7">
        <f t="shared" si="90"/>
        <v>1.9259999999999999</v>
      </c>
      <c r="P978" s="8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1">
        <f t="shared" si="94"/>
        <v>42184.808993055558</v>
      </c>
      <c r="T978" s="11">
        <f t="shared" si="95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7">
        <f t="shared" si="90"/>
        <v>33.666666666666664</v>
      </c>
      <c r="P979" s="8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1">
        <f t="shared" si="94"/>
        <v>42391.692094907412</v>
      </c>
      <c r="T979" s="11">
        <f t="shared" si="95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7">
        <f t="shared" si="90"/>
        <v>56.263267182990241</v>
      </c>
      <c r="P980" s="8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11">
        <f t="shared" si="94"/>
        <v>42395.059039351851</v>
      </c>
      <c r="T980" s="11">
        <f t="shared" si="95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7">
        <f t="shared" si="90"/>
        <v>82.817599999999999</v>
      </c>
      <c r="P981" s="8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11">
        <f t="shared" si="94"/>
        <v>42506.166990740741</v>
      </c>
      <c r="T981" s="11">
        <f t="shared" si="95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7">
        <f t="shared" si="90"/>
        <v>14.860000000000001</v>
      </c>
      <c r="P982" s="8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11">
        <f t="shared" si="94"/>
        <v>41928.654189814813</v>
      </c>
      <c r="T982" s="11">
        <f t="shared" si="95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7">
        <f t="shared" si="90"/>
        <v>1.2375123751237513E-2</v>
      </c>
      <c r="P983" s="8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1">
        <f t="shared" si="94"/>
        <v>41830.697013888886</v>
      </c>
      <c r="T983" s="11">
        <f t="shared" si="95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7">
        <f t="shared" si="90"/>
        <v>1.7142857142857144E-2</v>
      </c>
      <c r="P984" s="8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1">
        <f t="shared" si="94"/>
        <v>42615.503310185188</v>
      </c>
      <c r="T984" s="11">
        <f t="shared" si="95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7">
        <f t="shared" si="90"/>
        <v>29.506136117214709</v>
      </c>
      <c r="P985" s="8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11">
        <f t="shared" si="94"/>
        <v>42574.417650462958</v>
      </c>
      <c r="T985" s="11">
        <f t="shared" si="95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7">
        <f t="shared" si="90"/>
        <v>1.06</v>
      </c>
      <c r="P986" s="8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11">
        <f t="shared" si="94"/>
        <v>42060.86583333333</v>
      </c>
      <c r="T986" s="11">
        <f t="shared" si="95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7">
        <f t="shared" si="90"/>
        <v>6.293333333333333</v>
      </c>
      <c r="P987" s="8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11">
        <f t="shared" si="94"/>
        <v>42339.717708333337</v>
      </c>
      <c r="T987" s="11">
        <f t="shared" si="95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7">
        <f t="shared" si="90"/>
        <v>12.75</v>
      </c>
      <c r="P988" s="8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11">
        <f t="shared" si="94"/>
        <v>42324.517361111109</v>
      </c>
      <c r="T988" s="11">
        <f t="shared" si="95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7">
        <f t="shared" si="90"/>
        <v>13.22</v>
      </c>
      <c r="P989" s="8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11">
        <f t="shared" si="94"/>
        <v>41773.044560185182</v>
      </c>
      <c r="T989" s="11">
        <f t="shared" si="95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7">
        <f t="shared" si="90"/>
        <v>0</v>
      </c>
      <c r="P990" s="8" t="e">
        <f t="shared" si="91"/>
        <v>#DIV/0!</v>
      </c>
      <c r="Q990" s="9" t="str">
        <f t="shared" si="92"/>
        <v>technology</v>
      </c>
      <c r="R990" s="9" t="str">
        <f t="shared" si="93"/>
        <v>wearables</v>
      </c>
      <c r="S990" s="11">
        <f t="shared" si="94"/>
        <v>42614.106770833328</v>
      </c>
      <c r="T990" s="11">
        <f t="shared" si="95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7">
        <f t="shared" si="90"/>
        <v>16.77</v>
      </c>
      <c r="P991" s="8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11">
        <f t="shared" si="94"/>
        <v>42611.683969907404</v>
      </c>
      <c r="T991" s="11">
        <f t="shared" si="95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7">
        <f t="shared" si="90"/>
        <v>0.104</v>
      </c>
      <c r="P992" s="8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1">
        <f t="shared" si="94"/>
        <v>41855.534305555557</v>
      </c>
      <c r="T992" s="11">
        <f t="shared" si="95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7">
        <f t="shared" si="90"/>
        <v>4.24</v>
      </c>
      <c r="P993" s="8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11">
        <f t="shared" si="94"/>
        <v>42538.50680555556</v>
      </c>
      <c r="T993" s="11">
        <f t="shared" si="95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7">
        <f t="shared" si="90"/>
        <v>0.46699999999999997</v>
      </c>
      <c r="P994" s="8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1">
        <f t="shared" si="94"/>
        <v>42437.674988425926</v>
      </c>
      <c r="T994" s="11">
        <f t="shared" si="95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7">
        <f t="shared" si="90"/>
        <v>25.087142857142858</v>
      </c>
      <c r="P995" s="8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11">
        <f t="shared" si="94"/>
        <v>42652.714907407411</v>
      </c>
      <c r="T995" s="11">
        <f t="shared" si="95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7">
        <f t="shared" si="90"/>
        <v>2.3345000000000002</v>
      </c>
      <c r="P996" s="8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11">
        <f t="shared" si="94"/>
        <v>41921.013078703705</v>
      </c>
      <c r="T996" s="11">
        <f t="shared" si="95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7">
        <f t="shared" si="90"/>
        <v>7.26</v>
      </c>
      <c r="P997" s="8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11">
        <f t="shared" si="94"/>
        <v>41947.690740740742</v>
      </c>
      <c r="T997" s="11">
        <f t="shared" si="95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7">
        <f t="shared" si="90"/>
        <v>1.625</v>
      </c>
      <c r="P998" s="8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1">
        <f t="shared" si="94"/>
        <v>41817.616435185184</v>
      </c>
      <c r="T998" s="11">
        <f t="shared" si="95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7">
        <f t="shared" si="90"/>
        <v>1.3</v>
      </c>
      <c r="P999" s="8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11">
        <f t="shared" si="94"/>
        <v>41940.85297453704</v>
      </c>
      <c r="T999" s="11">
        <f t="shared" si="95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7">
        <f t="shared" si="90"/>
        <v>58.558333333333337</v>
      </c>
      <c r="P1000" s="8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11">
        <f t="shared" si="94"/>
        <v>42281.918993055559</v>
      </c>
      <c r="T1000" s="11">
        <f t="shared" si="95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7">
        <f t="shared" si="90"/>
        <v>7.7886666666666677</v>
      </c>
      <c r="P1001" s="8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11">
        <f t="shared" si="94"/>
        <v>41926.04965277778</v>
      </c>
      <c r="T1001" s="11">
        <f t="shared" si="95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7">
        <f t="shared" si="90"/>
        <v>2.2157147647256061</v>
      </c>
      <c r="P1002" s="8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1">
        <f t="shared" si="94"/>
        <v>42748.80972222222</v>
      </c>
      <c r="T1002" s="11">
        <f t="shared" si="95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7">
        <f t="shared" si="90"/>
        <v>104</v>
      </c>
      <c r="P1003" s="8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1">
        <f t="shared" si="94"/>
        <v>42720.470057870371</v>
      </c>
      <c r="T1003" s="11">
        <f t="shared" si="95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7">
        <f t="shared" si="90"/>
        <v>29.6029602960296</v>
      </c>
      <c r="P1004" s="8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11">
        <f t="shared" si="94"/>
        <v>42325.434189814812</v>
      </c>
      <c r="T1004" s="11">
        <f t="shared" si="95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7">
        <f t="shared" si="90"/>
        <v>16.055</v>
      </c>
      <c r="P1005" s="8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11">
        <f t="shared" si="94"/>
        <v>42780.459039351852</v>
      </c>
      <c r="T1005" s="11">
        <f t="shared" si="95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7">
        <f t="shared" si="90"/>
        <v>82.207999999999998</v>
      </c>
      <c r="P1006" s="8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11">
        <f t="shared" si="94"/>
        <v>42388.458645833336</v>
      </c>
      <c r="T1006" s="11">
        <f t="shared" si="95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7">
        <f t="shared" si="90"/>
        <v>75.051000000000002</v>
      </c>
      <c r="P1007" s="8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11">
        <f t="shared" si="94"/>
        <v>42276.374803240746</v>
      </c>
      <c r="T1007" s="11">
        <f t="shared" si="95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7">
        <f t="shared" si="90"/>
        <v>5.8500000000000005</v>
      </c>
      <c r="P1008" s="8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1">
        <f t="shared" si="94"/>
        <v>41976.790185185186</v>
      </c>
      <c r="T1008" s="11">
        <f t="shared" si="95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7">
        <f t="shared" si="90"/>
        <v>44.32</v>
      </c>
      <c r="P1009" s="8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11">
        <f t="shared" si="94"/>
        <v>42676.333599537036</v>
      </c>
      <c r="T1009" s="11">
        <f t="shared" si="95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7">
        <f t="shared" si="90"/>
        <v>0.26737967914438499</v>
      </c>
      <c r="P1010" s="8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1">
        <f t="shared" si="94"/>
        <v>42702.559201388889</v>
      </c>
      <c r="T1010" s="11">
        <f t="shared" si="95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7">
        <f t="shared" si="90"/>
        <v>13.13</v>
      </c>
      <c r="P1011" s="8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1">
        <f t="shared" si="94"/>
        <v>42510.354699074072</v>
      </c>
      <c r="T1011" s="11">
        <f t="shared" si="95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7">
        <f t="shared" si="90"/>
        <v>0.19088937093275488</v>
      </c>
      <c r="P1012" s="8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1">
        <f t="shared" si="94"/>
        <v>42561.579421296294</v>
      </c>
      <c r="T1012" s="11">
        <f t="shared" si="95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7">
        <f t="shared" si="90"/>
        <v>0.375</v>
      </c>
      <c r="P1013" s="8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1">
        <f t="shared" si="94"/>
        <v>41946.648090277777</v>
      </c>
      <c r="T1013" s="11">
        <f t="shared" si="95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7">
        <f t="shared" si="90"/>
        <v>21535.021000000001</v>
      </c>
      <c r="P1014" s="8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11">
        <f t="shared" si="94"/>
        <v>42714.190416666665</v>
      </c>
      <c r="T1014" s="11">
        <f t="shared" si="95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7">
        <f t="shared" si="90"/>
        <v>34.527999999999999</v>
      </c>
      <c r="P1015" s="8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11">
        <f t="shared" si="94"/>
        <v>42339.583981481483</v>
      </c>
      <c r="T1015" s="11">
        <f t="shared" si="95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7">
        <f t="shared" si="90"/>
        <v>30.599999999999998</v>
      </c>
      <c r="P1016" s="8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1">
        <f t="shared" si="94"/>
        <v>41954.752488425926</v>
      </c>
      <c r="T1016" s="11">
        <f t="shared" si="95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7">
        <f t="shared" si="90"/>
        <v>2.666666666666667</v>
      </c>
      <c r="P1017" s="8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1">
        <f t="shared" si="94"/>
        <v>42303.628414351857</v>
      </c>
      <c r="T1017" s="11">
        <f t="shared" si="95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7">
        <f t="shared" si="90"/>
        <v>2.8420000000000001</v>
      </c>
      <c r="P1018" s="8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11">
        <f t="shared" si="94"/>
        <v>42421.857129629629</v>
      </c>
      <c r="T1018" s="11">
        <f t="shared" si="95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7">
        <f t="shared" si="90"/>
        <v>22.878799999999998</v>
      </c>
      <c r="P1019" s="8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11">
        <f t="shared" si="94"/>
        <v>42289.425173611111</v>
      </c>
      <c r="T1019" s="11">
        <f t="shared" si="95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7">
        <f t="shared" si="90"/>
        <v>3.105</v>
      </c>
      <c r="P1020" s="8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11">
        <f t="shared" si="94"/>
        <v>42535.242280092592</v>
      </c>
      <c r="T1020" s="11">
        <f t="shared" si="95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7">
        <f t="shared" si="90"/>
        <v>47.333333333333336</v>
      </c>
      <c r="P1021" s="8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1">
        <f t="shared" si="94"/>
        <v>42009.723946759259</v>
      </c>
      <c r="T1021" s="11">
        <f t="shared" si="95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7">
        <f t="shared" si="90"/>
        <v>205.54838709677421</v>
      </c>
      <c r="P1022" s="8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1">
        <f t="shared" si="94"/>
        <v>42126.819548611107</v>
      </c>
      <c r="T1022" s="11">
        <f t="shared" si="95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7">
        <f t="shared" si="90"/>
        <v>351.80366666666669</v>
      </c>
      <c r="P1023" s="8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11">
        <f t="shared" si="94"/>
        <v>42271.001979166671</v>
      </c>
      <c r="T1023" s="11">
        <f t="shared" si="95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7">
        <f t="shared" si="90"/>
        <v>114.9</v>
      </c>
      <c r="P1024" s="8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11">
        <f t="shared" si="94"/>
        <v>42111.396724537037</v>
      </c>
      <c r="T1024" s="11">
        <f t="shared" si="95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7">
        <f t="shared" si="90"/>
        <v>237.15</v>
      </c>
      <c r="P1025" s="8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11">
        <f t="shared" si="94"/>
        <v>42145.669687500005</v>
      </c>
      <c r="T1025" s="11">
        <f t="shared" si="95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7">
        <f t="shared" si="90"/>
        <v>118.63774999999998</v>
      </c>
      <c r="P1026" s="8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11">
        <f t="shared" si="94"/>
        <v>42370.330590277779</v>
      </c>
      <c r="T1026" s="11">
        <f t="shared" si="95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7">
        <f t="shared" ref="O1027:O1090" si="96">(E1027/D1027)*100</f>
        <v>109.92831428571431</v>
      </c>
      <c r="P1027" s="8">
        <f t="shared" ref="P1027:P1090" si="97">E1027/L1027</f>
        <v>71.848571428571432</v>
      </c>
      <c r="Q1027" s="9" t="str">
        <f t="shared" ref="Q1027:Q1090" si="98">LEFT(N1027, SEARCH("/",N1027,1)-1)</f>
        <v>music</v>
      </c>
      <c r="R1027" s="9" t="str">
        <f t="shared" ref="R1027:R1090" si="99">RIGHT(N1027, LEN(N1027)-SEARCH("/",N1027))</f>
        <v>electronic music</v>
      </c>
      <c r="S1027" s="11">
        <f t="shared" ref="S1027:S1090" si="100">((J1027/(60*60*24))+DATE(1970,1,1))+(-6/24)</f>
        <v>42049.583761574075</v>
      </c>
      <c r="T1027" s="11">
        <f t="shared" ref="T1027:T1090" si="101">((I1027/(60*60*24))+DATE(1970,1,1))+(-6/24)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7">
        <f t="shared" si="96"/>
        <v>100.00828571428571</v>
      </c>
      <c r="P1028" s="8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11">
        <f t="shared" si="100"/>
        <v>42426.157592592594</v>
      </c>
      <c r="T1028" s="11">
        <f t="shared" si="101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7">
        <f t="shared" si="96"/>
        <v>103.09292094387415</v>
      </c>
      <c r="P1029" s="8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11">
        <f t="shared" si="100"/>
        <v>41904.784108796295</v>
      </c>
      <c r="T1029" s="11">
        <f t="shared" si="101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7">
        <f t="shared" si="96"/>
        <v>117.27000000000001</v>
      </c>
      <c r="P1030" s="8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11">
        <f t="shared" si="100"/>
        <v>42755.377372685187</v>
      </c>
      <c r="T1030" s="11">
        <f t="shared" si="101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7">
        <f t="shared" si="96"/>
        <v>111.75999999999999</v>
      </c>
      <c r="P1031" s="8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11">
        <f t="shared" si="100"/>
        <v>42044.461886574078</v>
      </c>
      <c r="T1031" s="11">
        <f t="shared" si="101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7">
        <f t="shared" si="96"/>
        <v>342.09999999999997</v>
      </c>
      <c r="P1032" s="8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11">
        <f t="shared" si="100"/>
        <v>42611.233206018514</v>
      </c>
      <c r="T1032" s="11">
        <f t="shared" si="101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7">
        <f t="shared" si="96"/>
        <v>107.4</v>
      </c>
      <c r="P1033" s="8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11">
        <f t="shared" si="100"/>
        <v>42324.514004629629</v>
      </c>
      <c r="T1033" s="11">
        <f t="shared" si="101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7">
        <f t="shared" si="96"/>
        <v>108.49703703703703</v>
      </c>
      <c r="P1034" s="8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11">
        <f t="shared" si="100"/>
        <v>42514.416956018518</v>
      </c>
      <c r="T1034" s="11">
        <f t="shared" si="101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7">
        <f t="shared" si="96"/>
        <v>102.86144578313252</v>
      </c>
      <c r="P1035" s="8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11">
        <f t="shared" si="100"/>
        <v>42688.482407407406</v>
      </c>
      <c r="T1035" s="11">
        <f t="shared" si="101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7">
        <f t="shared" si="96"/>
        <v>130.0018</v>
      </c>
      <c r="P1036" s="8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11">
        <f t="shared" si="100"/>
        <v>42554.916712962964</v>
      </c>
      <c r="T1036" s="11">
        <f t="shared" si="101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7">
        <f t="shared" si="96"/>
        <v>107.65217391304347</v>
      </c>
      <c r="P1037" s="8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11">
        <f t="shared" si="100"/>
        <v>42016.391435185185</v>
      </c>
      <c r="T1037" s="11">
        <f t="shared" si="101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7">
        <f t="shared" si="96"/>
        <v>112.36044444444444</v>
      </c>
      <c r="P1038" s="8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11">
        <f t="shared" si="100"/>
        <v>41249.198958333334</v>
      </c>
      <c r="T1038" s="11">
        <f t="shared" si="101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7">
        <f t="shared" si="96"/>
        <v>102.1</v>
      </c>
      <c r="P1039" s="8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11">
        <f t="shared" si="100"/>
        <v>42119.572476851856</v>
      </c>
      <c r="T1039" s="11">
        <f t="shared" si="101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7">
        <f t="shared" si="96"/>
        <v>145.33333333333334</v>
      </c>
      <c r="P1040" s="8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11">
        <f t="shared" si="100"/>
        <v>42417.981747685189</v>
      </c>
      <c r="T1040" s="11">
        <f t="shared" si="101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7">
        <f t="shared" si="96"/>
        <v>128.19999999999999</v>
      </c>
      <c r="P1041" s="8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11">
        <f t="shared" si="100"/>
        <v>42691.859328703707</v>
      </c>
      <c r="T1041" s="11">
        <f t="shared" si="101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7">
        <f t="shared" si="96"/>
        <v>0.29411764705882354</v>
      </c>
      <c r="P1042" s="8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1">
        <f t="shared" si="100"/>
        <v>42579.458437499998</v>
      </c>
      <c r="T1042" s="11">
        <f t="shared" si="101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7">
        <f t="shared" si="96"/>
        <v>0</v>
      </c>
      <c r="P1043" s="8" t="e">
        <f t="shared" si="97"/>
        <v>#DIV/0!</v>
      </c>
      <c r="Q1043" s="9" t="str">
        <f t="shared" si="98"/>
        <v>journalism</v>
      </c>
      <c r="R1043" s="9" t="str">
        <f t="shared" si="99"/>
        <v>audio</v>
      </c>
      <c r="S1043" s="11">
        <f t="shared" si="100"/>
        <v>41830.81009259259</v>
      </c>
      <c r="T1043" s="11">
        <f t="shared" si="101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7">
        <f t="shared" si="96"/>
        <v>1.5384615384615385</v>
      </c>
      <c r="P1044" s="8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1">
        <f t="shared" si="100"/>
        <v>41851.446157407408</v>
      </c>
      <c r="T1044" s="11">
        <f t="shared" si="101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7">
        <f t="shared" si="96"/>
        <v>8.5370000000000008</v>
      </c>
      <c r="P1045" s="8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11">
        <f t="shared" si="100"/>
        <v>42114.002951388888</v>
      </c>
      <c r="T1045" s="11">
        <f t="shared" si="101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7">
        <f t="shared" si="96"/>
        <v>8.5714285714285715E-2</v>
      </c>
      <c r="P1046" s="8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1">
        <f t="shared" si="100"/>
        <v>42011.675937499997</v>
      </c>
      <c r="T1046" s="11">
        <f t="shared" si="101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7">
        <f t="shared" si="96"/>
        <v>2.6599999999999997</v>
      </c>
      <c r="P1047" s="8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1">
        <f t="shared" si="100"/>
        <v>41844.624421296292</v>
      </c>
      <c r="T1047" s="11">
        <f t="shared" si="101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7">
        <f t="shared" si="96"/>
        <v>0</v>
      </c>
      <c r="P1048" s="8" t="e">
        <f t="shared" si="97"/>
        <v>#DIV/0!</v>
      </c>
      <c r="Q1048" s="9" t="str">
        <f t="shared" si="98"/>
        <v>journalism</v>
      </c>
      <c r="R1048" s="9" t="str">
        <f t="shared" si="99"/>
        <v>audio</v>
      </c>
      <c r="S1048" s="11">
        <f t="shared" si="100"/>
        <v>42319.601388888885</v>
      </c>
      <c r="T1048" s="11">
        <f t="shared" si="101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7">
        <f t="shared" si="96"/>
        <v>0.05</v>
      </c>
      <c r="P1049" s="8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1">
        <f t="shared" si="100"/>
        <v>41918.568460648152</v>
      </c>
      <c r="T1049" s="11">
        <f t="shared" si="101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7">
        <f t="shared" si="96"/>
        <v>1.4133333333333333</v>
      </c>
      <c r="P1050" s="8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1">
        <f t="shared" si="100"/>
        <v>42597.803113425922</v>
      </c>
      <c r="T1050" s="11">
        <f t="shared" si="101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7">
        <f t="shared" si="96"/>
        <v>0</v>
      </c>
      <c r="P1051" s="8" t="e">
        <f t="shared" si="97"/>
        <v>#DIV/0!</v>
      </c>
      <c r="Q1051" s="9" t="str">
        <f t="shared" si="98"/>
        <v>journalism</v>
      </c>
      <c r="R1051" s="9" t="str">
        <f t="shared" si="99"/>
        <v>audio</v>
      </c>
      <c r="S1051" s="11">
        <f t="shared" si="100"/>
        <v>42382.181076388893</v>
      </c>
      <c r="T1051" s="11">
        <f t="shared" si="101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7">
        <f t="shared" si="96"/>
        <v>0</v>
      </c>
      <c r="P1052" s="8" t="e">
        <f t="shared" si="97"/>
        <v>#DIV/0!</v>
      </c>
      <c r="Q1052" s="9" t="str">
        <f t="shared" si="98"/>
        <v>journalism</v>
      </c>
      <c r="R1052" s="9" t="str">
        <f t="shared" si="99"/>
        <v>audio</v>
      </c>
      <c r="S1052" s="11">
        <f t="shared" si="100"/>
        <v>42231.5471875</v>
      </c>
      <c r="T1052" s="11">
        <f t="shared" si="101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7">
        <f t="shared" si="96"/>
        <v>0</v>
      </c>
      <c r="P1053" s="8" t="e">
        <f t="shared" si="97"/>
        <v>#DIV/0!</v>
      </c>
      <c r="Q1053" s="9" t="str">
        <f t="shared" si="98"/>
        <v>journalism</v>
      </c>
      <c r="R1053" s="9" t="str">
        <f t="shared" si="99"/>
        <v>audio</v>
      </c>
      <c r="S1053" s="11">
        <f t="shared" si="100"/>
        <v>41849.764178240745</v>
      </c>
      <c r="T1053" s="11">
        <f t="shared" si="101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7">
        <f t="shared" si="96"/>
        <v>0</v>
      </c>
      <c r="P1054" s="8" t="e">
        <f t="shared" si="97"/>
        <v>#DIV/0!</v>
      </c>
      <c r="Q1054" s="9" t="str">
        <f t="shared" si="98"/>
        <v>journalism</v>
      </c>
      <c r="R1054" s="9" t="str">
        <f t="shared" si="99"/>
        <v>audio</v>
      </c>
      <c r="S1054" s="11">
        <f t="shared" si="100"/>
        <v>42483.547395833331</v>
      </c>
      <c r="T1054" s="11">
        <f t="shared" si="101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7">
        <f t="shared" si="96"/>
        <v>1</v>
      </c>
      <c r="P1055" s="8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1">
        <f t="shared" si="100"/>
        <v>42774.922824074078</v>
      </c>
      <c r="T1055" s="11">
        <f t="shared" si="101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7">
        <f t="shared" si="96"/>
        <v>0</v>
      </c>
      <c r="P1056" s="8" t="e">
        <f t="shared" si="97"/>
        <v>#DIV/0!</v>
      </c>
      <c r="Q1056" s="9" t="str">
        <f t="shared" si="98"/>
        <v>journalism</v>
      </c>
      <c r="R1056" s="9" t="str">
        <f t="shared" si="99"/>
        <v>audio</v>
      </c>
      <c r="S1056" s="11">
        <f t="shared" si="100"/>
        <v>41831.601840277777</v>
      </c>
      <c r="T1056" s="11">
        <f t="shared" si="101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7">
        <f t="shared" si="96"/>
        <v>0</v>
      </c>
      <c r="P1057" s="8" t="e">
        <f t="shared" si="97"/>
        <v>#DIV/0!</v>
      </c>
      <c r="Q1057" s="9" t="str">
        <f t="shared" si="98"/>
        <v>journalism</v>
      </c>
      <c r="R1057" s="9" t="str">
        <f t="shared" si="99"/>
        <v>audio</v>
      </c>
      <c r="S1057" s="11">
        <f t="shared" si="100"/>
        <v>42406.742418981477</v>
      </c>
      <c r="T1057" s="11">
        <f t="shared" si="101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7">
        <f t="shared" si="96"/>
        <v>0</v>
      </c>
      <c r="P1058" s="8" t="e">
        <f t="shared" si="97"/>
        <v>#DIV/0!</v>
      </c>
      <c r="Q1058" s="9" t="str">
        <f t="shared" si="98"/>
        <v>journalism</v>
      </c>
      <c r="R1058" s="9" t="str">
        <f t="shared" si="99"/>
        <v>audio</v>
      </c>
      <c r="S1058" s="11">
        <f t="shared" si="100"/>
        <v>42058.469641203701</v>
      </c>
      <c r="T1058" s="11">
        <f t="shared" si="101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7">
        <f t="shared" si="96"/>
        <v>0</v>
      </c>
      <c r="P1059" s="8" t="e">
        <f t="shared" si="97"/>
        <v>#DIV/0!</v>
      </c>
      <c r="Q1059" s="9" t="str">
        <f t="shared" si="98"/>
        <v>journalism</v>
      </c>
      <c r="R1059" s="9" t="str">
        <f t="shared" si="99"/>
        <v>audio</v>
      </c>
      <c r="S1059" s="11">
        <f t="shared" si="100"/>
        <v>42678.621331018519</v>
      </c>
      <c r="T1059" s="11">
        <f t="shared" si="101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7">
        <f t="shared" si="96"/>
        <v>0</v>
      </c>
      <c r="P1060" s="8" t="e">
        <f t="shared" si="97"/>
        <v>#DIV/0!</v>
      </c>
      <c r="Q1060" s="9" t="str">
        <f t="shared" si="98"/>
        <v>journalism</v>
      </c>
      <c r="R1060" s="9" t="str">
        <f t="shared" si="99"/>
        <v>audio</v>
      </c>
      <c r="S1060" s="11">
        <f t="shared" si="100"/>
        <v>42047.650960648149</v>
      </c>
      <c r="T1060" s="11">
        <f t="shared" si="101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7">
        <f t="shared" si="96"/>
        <v>0</v>
      </c>
      <c r="P1061" s="8" t="e">
        <f t="shared" si="97"/>
        <v>#DIV/0!</v>
      </c>
      <c r="Q1061" s="9" t="str">
        <f t="shared" si="98"/>
        <v>journalism</v>
      </c>
      <c r="R1061" s="9" t="str">
        <f t="shared" si="99"/>
        <v>audio</v>
      </c>
      <c r="S1061" s="11">
        <f t="shared" si="100"/>
        <v>42046.54</v>
      </c>
      <c r="T1061" s="11">
        <f t="shared" si="101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7">
        <f t="shared" si="96"/>
        <v>1</v>
      </c>
      <c r="P1062" s="8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1">
        <f t="shared" si="100"/>
        <v>42079.663113425922</v>
      </c>
      <c r="T1062" s="11">
        <f t="shared" si="101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7">
        <f t="shared" si="96"/>
        <v>0</v>
      </c>
      <c r="P1063" s="8" t="e">
        <f t="shared" si="97"/>
        <v>#DIV/0!</v>
      </c>
      <c r="Q1063" s="9" t="str">
        <f t="shared" si="98"/>
        <v>journalism</v>
      </c>
      <c r="R1063" s="9" t="str">
        <f t="shared" si="99"/>
        <v>audio</v>
      </c>
      <c r="S1063" s="11">
        <f t="shared" si="100"/>
        <v>42432.026712962965</v>
      </c>
      <c r="T1063" s="11">
        <f t="shared" si="101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7">
        <f t="shared" si="96"/>
        <v>95.477386934673376</v>
      </c>
      <c r="P1064" s="8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1">
        <f t="shared" si="100"/>
        <v>42556.557187500002</v>
      </c>
      <c r="T1064" s="11">
        <f t="shared" si="101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7">
        <f t="shared" si="96"/>
        <v>0</v>
      </c>
      <c r="P1065" s="8" t="e">
        <f t="shared" si="97"/>
        <v>#DIV/0!</v>
      </c>
      <c r="Q1065" s="9" t="str">
        <f t="shared" si="98"/>
        <v>journalism</v>
      </c>
      <c r="R1065" s="9" t="str">
        <f t="shared" si="99"/>
        <v>audio</v>
      </c>
      <c r="S1065" s="11">
        <f t="shared" si="100"/>
        <v>42582.780810185184</v>
      </c>
      <c r="T1065" s="11">
        <f t="shared" si="101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7">
        <f t="shared" si="96"/>
        <v>8.974444444444444</v>
      </c>
      <c r="P1066" s="8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11">
        <f t="shared" si="100"/>
        <v>41416.978043981479</v>
      </c>
      <c r="T1066" s="11">
        <f t="shared" si="101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7">
        <f t="shared" si="96"/>
        <v>2.7</v>
      </c>
      <c r="P1067" s="8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1">
        <f t="shared" si="100"/>
        <v>41661.131041666667</v>
      </c>
      <c r="T1067" s="11">
        <f t="shared" si="101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7">
        <f t="shared" si="96"/>
        <v>3.3673333333333333</v>
      </c>
      <c r="P1068" s="8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11">
        <f t="shared" si="100"/>
        <v>41445.712754629625</v>
      </c>
      <c r="T1068" s="11">
        <f t="shared" si="101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7">
        <f t="shared" si="96"/>
        <v>26</v>
      </c>
      <c r="P1069" s="8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1">
        <f t="shared" si="100"/>
        <v>41599.605682870373</v>
      </c>
      <c r="T1069" s="11">
        <f t="shared" si="101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7">
        <f t="shared" si="96"/>
        <v>0.15</v>
      </c>
      <c r="P1070" s="8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1">
        <f t="shared" si="100"/>
        <v>42440.121111111112</v>
      </c>
      <c r="T1070" s="11">
        <f t="shared" si="101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7">
        <f t="shared" si="96"/>
        <v>38.636363636363633</v>
      </c>
      <c r="P1071" s="8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11">
        <f t="shared" si="100"/>
        <v>41571.979849537034</v>
      </c>
      <c r="T1071" s="11">
        <f t="shared" si="101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7">
        <f t="shared" si="96"/>
        <v>0.70000000000000007</v>
      </c>
      <c r="P1072" s="8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1">
        <f t="shared" si="100"/>
        <v>41162.761828703704</v>
      </c>
      <c r="T1072" s="11">
        <f t="shared" si="101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7">
        <f t="shared" si="96"/>
        <v>0</v>
      </c>
      <c r="P1073" s="8" t="e">
        <f t="shared" si="97"/>
        <v>#DIV/0!</v>
      </c>
      <c r="Q1073" s="9" t="str">
        <f t="shared" si="98"/>
        <v>games</v>
      </c>
      <c r="R1073" s="9" t="str">
        <f t="shared" si="99"/>
        <v>video games</v>
      </c>
      <c r="S1073" s="11">
        <f t="shared" si="100"/>
        <v>42295.503391203703</v>
      </c>
      <c r="T1073" s="11">
        <f t="shared" si="101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7">
        <f t="shared" si="96"/>
        <v>6.8000000000000005E-2</v>
      </c>
      <c r="P1074" s="8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1">
        <f t="shared" si="100"/>
        <v>41645.582141203704</v>
      </c>
      <c r="T1074" s="11">
        <f t="shared" si="101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7">
        <f t="shared" si="96"/>
        <v>1.3333333333333335</v>
      </c>
      <c r="P1075" s="8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1">
        <f t="shared" si="100"/>
        <v>40802.714594907404</v>
      </c>
      <c r="T1075" s="11">
        <f t="shared" si="101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7">
        <f t="shared" si="96"/>
        <v>6.3092592592592585</v>
      </c>
      <c r="P1076" s="8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11">
        <f t="shared" si="100"/>
        <v>41612.922974537039</v>
      </c>
      <c r="T1076" s="11">
        <f t="shared" si="101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7">
        <f t="shared" si="96"/>
        <v>4.5</v>
      </c>
      <c r="P1077" s="8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1">
        <f t="shared" si="100"/>
        <v>41005.654120370367</v>
      </c>
      <c r="T1077" s="11">
        <f t="shared" si="101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7">
        <f t="shared" si="96"/>
        <v>62.765333333333331</v>
      </c>
      <c r="P1078" s="8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11">
        <f t="shared" si="100"/>
        <v>41838.127893518518</v>
      </c>
      <c r="T1078" s="11">
        <f t="shared" si="101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7">
        <f t="shared" si="96"/>
        <v>29.376000000000001</v>
      </c>
      <c r="P1079" s="8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11">
        <f t="shared" si="100"/>
        <v>42352.91679398148</v>
      </c>
      <c r="T1079" s="11">
        <f t="shared" si="101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7">
        <f t="shared" si="96"/>
        <v>7.5</v>
      </c>
      <c r="P1080" s="8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1">
        <f t="shared" si="100"/>
        <v>40700.945844907408</v>
      </c>
      <c r="T1080" s="11">
        <f t="shared" si="101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7">
        <f t="shared" si="96"/>
        <v>2.6076923076923078</v>
      </c>
      <c r="P1081" s="8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11">
        <f t="shared" si="100"/>
        <v>42479.316388888888</v>
      </c>
      <c r="T1081" s="11">
        <f t="shared" si="101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7">
        <f t="shared" si="96"/>
        <v>9.1050000000000004</v>
      </c>
      <c r="P1082" s="8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11">
        <f t="shared" si="100"/>
        <v>41739.888113425928</v>
      </c>
      <c r="T1082" s="11">
        <f t="shared" si="101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7">
        <f t="shared" si="96"/>
        <v>1.7647058823529412E-2</v>
      </c>
      <c r="P1083" s="8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1">
        <f t="shared" si="100"/>
        <v>42002.676990740743</v>
      </c>
      <c r="T1083" s="11">
        <f t="shared" si="101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7">
        <f t="shared" si="96"/>
        <v>0.55999999999999994</v>
      </c>
      <c r="P1084" s="8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11">
        <f t="shared" si="100"/>
        <v>41101.656111111108</v>
      </c>
      <c r="T1084" s="11">
        <f t="shared" si="101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7">
        <f t="shared" si="96"/>
        <v>0.82000000000000006</v>
      </c>
      <c r="P1085" s="8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1">
        <f t="shared" si="100"/>
        <v>41793.409525462965</v>
      </c>
      <c r="T1085" s="11">
        <f t="shared" si="101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7">
        <f t="shared" si="96"/>
        <v>0</v>
      </c>
      <c r="P1086" s="8" t="e">
        <f t="shared" si="97"/>
        <v>#DIV/0!</v>
      </c>
      <c r="Q1086" s="9" t="str">
        <f t="shared" si="98"/>
        <v>games</v>
      </c>
      <c r="R1086" s="9" t="str">
        <f t="shared" si="99"/>
        <v>video games</v>
      </c>
      <c r="S1086" s="11">
        <f t="shared" si="100"/>
        <v>41829.662083333329</v>
      </c>
      <c r="T1086" s="11">
        <f t="shared" si="101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7">
        <f t="shared" si="96"/>
        <v>3.42</v>
      </c>
      <c r="P1087" s="8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1">
        <f t="shared" si="100"/>
        <v>42413.421006944445</v>
      </c>
      <c r="T1087" s="11">
        <f t="shared" si="101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7">
        <f t="shared" si="96"/>
        <v>8.3333333333333343E-2</v>
      </c>
      <c r="P1088" s="8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1">
        <f t="shared" si="100"/>
        <v>41845.616793981484</v>
      </c>
      <c r="T1088" s="11">
        <f t="shared" si="101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7">
        <f t="shared" si="96"/>
        <v>0</v>
      </c>
      <c r="P1089" s="8" t="e">
        <f t="shared" si="97"/>
        <v>#DIV/0!</v>
      </c>
      <c r="Q1089" s="9" t="str">
        <f t="shared" si="98"/>
        <v>games</v>
      </c>
      <c r="R1089" s="9" t="str">
        <f t="shared" si="99"/>
        <v>video games</v>
      </c>
      <c r="S1089" s="11">
        <f t="shared" si="100"/>
        <v>41775.463969907403</v>
      </c>
      <c r="T1089" s="11">
        <f t="shared" si="101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7">
        <f t="shared" si="96"/>
        <v>14.182977777777777</v>
      </c>
      <c r="P1090" s="8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11">
        <f t="shared" si="100"/>
        <v>41723.549386574072</v>
      </c>
      <c r="T1090" s="11">
        <f t="shared" si="101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7">
        <f t="shared" ref="O1091:O1154" si="102">(E1091/D1091)*100</f>
        <v>7.8266666666666662</v>
      </c>
      <c r="P1091" s="8">
        <f t="shared" ref="P1091:P1154" si="103">E1091/L1091</f>
        <v>23.959183673469386</v>
      </c>
      <c r="Q1091" s="9" t="str">
        <f t="shared" ref="Q1091:Q1154" si="104">LEFT(N1091, SEARCH("/",N1091,1)-1)</f>
        <v>games</v>
      </c>
      <c r="R1091" s="9" t="str">
        <f t="shared" ref="R1091:R1154" si="105">RIGHT(N1091, LEN(N1091)-SEARCH("/",N1091))</f>
        <v>video games</v>
      </c>
      <c r="S1091" s="11">
        <f t="shared" ref="S1091:S1154" si="106">((J1091/(60*60*24))+DATE(1970,1,1))+(-6/24)</f>
        <v>42150.939525462964</v>
      </c>
      <c r="T1091" s="11">
        <f t="shared" ref="T1091:T1154" si="107">((I1091/(60*60*24))+DATE(1970,1,1))+(-6/24)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7">
        <f t="shared" si="102"/>
        <v>3.8464497269020695E-2</v>
      </c>
      <c r="P1092" s="8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1">
        <f t="shared" si="106"/>
        <v>42122.935798611114</v>
      </c>
      <c r="T1092" s="11">
        <f t="shared" si="107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7">
        <f t="shared" si="102"/>
        <v>12.5</v>
      </c>
      <c r="P1093" s="8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1">
        <f t="shared" si="106"/>
        <v>42440.570277777777</v>
      </c>
      <c r="T1093" s="11">
        <f t="shared" si="107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7">
        <f t="shared" si="102"/>
        <v>1.05</v>
      </c>
      <c r="P1094" s="8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1">
        <f t="shared" si="106"/>
        <v>41249.775902777779</v>
      </c>
      <c r="T1094" s="11">
        <f t="shared" si="107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7">
        <f t="shared" si="102"/>
        <v>14.083333333333334</v>
      </c>
      <c r="P1095" s="8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11">
        <f t="shared" si="106"/>
        <v>42396.723807870367</v>
      </c>
      <c r="T1095" s="11">
        <f t="shared" si="107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7">
        <f t="shared" si="102"/>
        <v>18.300055555555556</v>
      </c>
      <c r="P1096" s="8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11">
        <f t="shared" si="106"/>
        <v>40795.46334490741</v>
      </c>
      <c r="T1096" s="11">
        <f t="shared" si="107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7">
        <f t="shared" si="102"/>
        <v>5.0347999999999997</v>
      </c>
      <c r="P1097" s="8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11">
        <f t="shared" si="106"/>
        <v>41486.287268518521</v>
      </c>
      <c r="T1097" s="11">
        <f t="shared" si="107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7">
        <f t="shared" si="102"/>
        <v>17.933333333333334</v>
      </c>
      <c r="P1098" s="8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11">
        <f t="shared" si="106"/>
        <v>41885.26798611111</v>
      </c>
      <c r="T1098" s="11">
        <f t="shared" si="107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7">
        <f t="shared" si="102"/>
        <v>4.7E-2</v>
      </c>
      <c r="P1099" s="8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11">
        <f t="shared" si="106"/>
        <v>41660.542557870373</v>
      </c>
      <c r="T1099" s="11">
        <f t="shared" si="107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7">
        <f t="shared" si="102"/>
        <v>7.2120000000000006</v>
      </c>
      <c r="P1100" s="8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11">
        <f t="shared" si="106"/>
        <v>41712.512673611112</v>
      </c>
      <c r="T1100" s="11">
        <f t="shared" si="107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7">
        <f t="shared" si="102"/>
        <v>0.5</v>
      </c>
      <c r="P1101" s="8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1">
        <f t="shared" si="106"/>
        <v>42107.586435185185</v>
      </c>
      <c r="T1101" s="11">
        <f t="shared" si="107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7">
        <f t="shared" si="102"/>
        <v>2.5</v>
      </c>
      <c r="P1102" s="8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1">
        <f t="shared" si="106"/>
        <v>42383.860775462963</v>
      </c>
      <c r="T1102" s="11">
        <f t="shared" si="107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7">
        <f t="shared" si="102"/>
        <v>4.1000000000000002E-2</v>
      </c>
      <c r="P1103" s="8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11">
        <f t="shared" si="106"/>
        <v>42538.52243055556</v>
      </c>
      <c r="T1103" s="11">
        <f t="shared" si="107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7">
        <f t="shared" si="102"/>
        <v>5.3125</v>
      </c>
      <c r="P1104" s="8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11">
        <f t="shared" si="106"/>
        <v>41576.795428240745</v>
      </c>
      <c r="T1104" s="11">
        <f t="shared" si="107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7">
        <f t="shared" si="102"/>
        <v>1.6199999999999999</v>
      </c>
      <c r="P1105" s="8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1">
        <f t="shared" si="106"/>
        <v>42478.97210648148</v>
      </c>
      <c r="T1105" s="11">
        <f t="shared" si="107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7">
        <f t="shared" si="102"/>
        <v>4.9516666666666671</v>
      </c>
      <c r="P1106" s="8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11">
        <f t="shared" si="106"/>
        <v>41771.15996527778</v>
      </c>
      <c r="T1106" s="11">
        <f t="shared" si="107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7">
        <f t="shared" si="102"/>
        <v>0.159</v>
      </c>
      <c r="P1107" s="8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1">
        <f t="shared" si="106"/>
        <v>41691.885729166665</v>
      </c>
      <c r="T1107" s="11">
        <f t="shared" si="107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7">
        <f t="shared" si="102"/>
        <v>41.25</v>
      </c>
      <c r="P1108" s="8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11">
        <f t="shared" si="106"/>
        <v>40973.490451388891</v>
      </c>
      <c r="T1108" s="11">
        <f t="shared" si="107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7">
        <f t="shared" si="102"/>
        <v>0</v>
      </c>
      <c r="P1109" s="8" t="e">
        <f t="shared" si="103"/>
        <v>#DIV/0!</v>
      </c>
      <c r="Q1109" s="9" t="str">
        <f t="shared" si="104"/>
        <v>games</v>
      </c>
      <c r="R1109" s="9" t="str">
        <f t="shared" si="105"/>
        <v>video games</v>
      </c>
      <c r="S1109" s="11">
        <f t="shared" si="106"/>
        <v>41813.611388888887</v>
      </c>
      <c r="T1109" s="11">
        <f t="shared" si="107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7">
        <f t="shared" si="102"/>
        <v>2.93</v>
      </c>
      <c r="P1110" s="8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11">
        <f t="shared" si="106"/>
        <v>40952.386979166666</v>
      </c>
      <c r="T1110" s="11">
        <f t="shared" si="107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7">
        <f t="shared" si="102"/>
        <v>0.44999999999999996</v>
      </c>
      <c r="P1111" s="8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1">
        <f t="shared" si="106"/>
        <v>42662.502199074079</v>
      </c>
      <c r="T1111" s="11">
        <f t="shared" si="107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7">
        <f t="shared" si="102"/>
        <v>0.51</v>
      </c>
      <c r="P1112" s="8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11">
        <f t="shared" si="106"/>
        <v>41220.683124999996</v>
      </c>
      <c r="T1112" s="11">
        <f t="shared" si="107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7">
        <f t="shared" si="102"/>
        <v>0.04</v>
      </c>
      <c r="P1113" s="8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1">
        <f t="shared" si="106"/>
        <v>42346.953587962962</v>
      </c>
      <c r="T1113" s="11">
        <f t="shared" si="107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7">
        <f t="shared" si="102"/>
        <v>35.537409090909087</v>
      </c>
      <c r="P1114" s="8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11">
        <f t="shared" si="106"/>
        <v>41963.509386574078</v>
      </c>
      <c r="T1114" s="11">
        <f t="shared" si="107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7">
        <f t="shared" si="102"/>
        <v>0.5</v>
      </c>
      <c r="P1115" s="8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1">
        <f t="shared" si="106"/>
        <v>41835.727083333331</v>
      </c>
      <c r="T1115" s="11">
        <f t="shared" si="107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7">
        <f t="shared" si="102"/>
        <v>0.16666666666666669</v>
      </c>
      <c r="P1116" s="8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11">
        <f t="shared" si="106"/>
        <v>41526.095914351856</v>
      </c>
      <c r="T1116" s="11">
        <f t="shared" si="107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7">
        <f t="shared" si="102"/>
        <v>0.13250000000000001</v>
      </c>
      <c r="P1117" s="8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1">
        <f t="shared" si="106"/>
        <v>42429.445543981477</v>
      </c>
      <c r="T1117" s="11">
        <f t="shared" si="107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7">
        <f t="shared" si="102"/>
        <v>3.5704000000000007E-2</v>
      </c>
      <c r="P1118" s="8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11">
        <f t="shared" si="106"/>
        <v>41009.597314814819</v>
      </c>
      <c r="T1118" s="11">
        <f t="shared" si="107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7">
        <f t="shared" si="102"/>
        <v>8.3000000000000007</v>
      </c>
      <c r="P1119" s="8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11">
        <f t="shared" si="106"/>
        <v>42333.348530092597</v>
      </c>
      <c r="T1119" s="11">
        <f t="shared" si="107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7">
        <f t="shared" si="102"/>
        <v>2.4222222222222221</v>
      </c>
      <c r="P1120" s="8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11">
        <f t="shared" si="106"/>
        <v>41703.91642361111</v>
      </c>
      <c r="T1120" s="11">
        <f t="shared" si="107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7">
        <f t="shared" si="102"/>
        <v>0.23809523809523811</v>
      </c>
      <c r="P1121" s="8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1">
        <f t="shared" si="106"/>
        <v>41722.542407407411</v>
      </c>
      <c r="T1121" s="11">
        <f t="shared" si="107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7">
        <f t="shared" si="102"/>
        <v>0</v>
      </c>
      <c r="P1122" s="8" t="e">
        <f t="shared" si="103"/>
        <v>#DIV/0!</v>
      </c>
      <c r="Q1122" s="9" t="str">
        <f t="shared" si="104"/>
        <v>games</v>
      </c>
      <c r="R1122" s="9" t="str">
        <f t="shared" si="105"/>
        <v>video games</v>
      </c>
      <c r="S1122" s="11">
        <f t="shared" si="106"/>
        <v>40799.622685185182</v>
      </c>
      <c r="T1122" s="11">
        <f t="shared" si="107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7">
        <f t="shared" si="102"/>
        <v>1.1599999999999999E-2</v>
      </c>
      <c r="P1123" s="8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1">
        <f t="shared" si="106"/>
        <v>42412.684212962966</v>
      </c>
      <c r="T1123" s="11">
        <f t="shared" si="107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7">
        <f t="shared" si="102"/>
        <v>0</v>
      </c>
      <c r="P1124" s="8" t="e">
        <f t="shared" si="103"/>
        <v>#DIV/0!</v>
      </c>
      <c r="Q1124" s="9" t="str">
        <f t="shared" si="104"/>
        <v>games</v>
      </c>
      <c r="R1124" s="9" t="str">
        <f t="shared" si="105"/>
        <v>video games</v>
      </c>
      <c r="S1124" s="11">
        <f t="shared" si="106"/>
        <v>41410.453993055555</v>
      </c>
      <c r="T1124" s="11">
        <f t="shared" si="107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7">
        <f t="shared" si="102"/>
        <v>0.22</v>
      </c>
      <c r="P1125" s="8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11">
        <f t="shared" si="106"/>
        <v>41718.2737037037</v>
      </c>
      <c r="T1125" s="11">
        <f t="shared" si="107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7">
        <f t="shared" si="102"/>
        <v>0.47222222222222221</v>
      </c>
      <c r="P1126" s="8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11">
        <f t="shared" si="106"/>
        <v>42094.417256944449</v>
      </c>
      <c r="T1126" s="11">
        <f t="shared" si="107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7">
        <f t="shared" si="102"/>
        <v>0</v>
      </c>
      <c r="P1127" s="8" t="e">
        <f t="shared" si="103"/>
        <v>#DIV/0!</v>
      </c>
      <c r="Q1127" s="9" t="str">
        <f t="shared" si="104"/>
        <v>games</v>
      </c>
      <c r="R1127" s="9" t="str">
        <f t="shared" si="105"/>
        <v>mobile games</v>
      </c>
      <c r="S1127" s="11">
        <f t="shared" si="106"/>
        <v>42212.374189814815</v>
      </c>
      <c r="T1127" s="11">
        <f t="shared" si="107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7">
        <f t="shared" si="102"/>
        <v>0.5</v>
      </c>
      <c r="P1128" s="8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1">
        <f t="shared" si="106"/>
        <v>42535.077476851853</v>
      </c>
      <c r="T1128" s="11">
        <f t="shared" si="107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7">
        <f t="shared" si="102"/>
        <v>1.6714285714285713</v>
      </c>
      <c r="P1129" s="8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11">
        <f t="shared" si="106"/>
        <v>41926.604166666664</v>
      </c>
      <c r="T1129" s="11">
        <f t="shared" si="107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7">
        <f t="shared" si="102"/>
        <v>0.1</v>
      </c>
      <c r="P1130" s="8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1">
        <f t="shared" si="106"/>
        <v>41828.399502314816</v>
      </c>
      <c r="T1130" s="11">
        <f t="shared" si="107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7">
        <f t="shared" si="102"/>
        <v>0.105</v>
      </c>
      <c r="P1131" s="8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1">
        <f t="shared" si="106"/>
        <v>42496.014965277776</v>
      </c>
      <c r="T1131" s="11">
        <f t="shared" si="107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7">
        <f t="shared" si="102"/>
        <v>0.22</v>
      </c>
      <c r="P1132" s="8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11">
        <f t="shared" si="106"/>
        <v>41908.746527777781</v>
      </c>
      <c r="T1132" s="11">
        <f t="shared" si="107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7">
        <f t="shared" si="102"/>
        <v>0</v>
      </c>
      <c r="P1133" s="8" t="e">
        <f t="shared" si="103"/>
        <v>#DIV/0!</v>
      </c>
      <c r="Q1133" s="9" t="str">
        <f t="shared" si="104"/>
        <v>games</v>
      </c>
      <c r="R1133" s="9" t="str">
        <f t="shared" si="105"/>
        <v>mobile games</v>
      </c>
      <c r="S1133" s="11">
        <f t="shared" si="106"/>
        <v>42332.658194444448</v>
      </c>
      <c r="T1133" s="11">
        <f t="shared" si="107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7">
        <f t="shared" si="102"/>
        <v>14.38</v>
      </c>
      <c r="P1134" s="8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11">
        <f t="shared" si="106"/>
        <v>42705.865405092598</v>
      </c>
      <c r="T1134" s="11">
        <f t="shared" si="107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7">
        <f t="shared" si="102"/>
        <v>0.66666666666666674</v>
      </c>
      <c r="P1135" s="8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1">
        <f t="shared" si="106"/>
        <v>41821.157187500001</v>
      </c>
      <c r="T1135" s="11">
        <f t="shared" si="107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7">
        <f t="shared" si="102"/>
        <v>4.0000000000000001E-3</v>
      </c>
      <c r="P1136" s="8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1">
        <f t="shared" si="106"/>
        <v>41958.035046296296</v>
      </c>
      <c r="T1136" s="11">
        <f t="shared" si="107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7">
        <f t="shared" si="102"/>
        <v>5</v>
      </c>
      <c r="P1137" s="8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1">
        <f t="shared" si="106"/>
        <v>42558.73951388889</v>
      </c>
      <c r="T1137" s="11">
        <f t="shared" si="107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7">
        <f t="shared" si="102"/>
        <v>6.4439140811455857</v>
      </c>
      <c r="P1138" s="8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1">
        <f t="shared" si="106"/>
        <v>42327.421631944446</v>
      </c>
      <c r="T1138" s="11">
        <f t="shared" si="107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7">
        <f t="shared" si="102"/>
        <v>39.5</v>
      </c>
      <c r="P1139" s="8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11">
        <f t="shared" si="106"/>
        <v>42453.569687499999</v>
      </c>
      <c r="T1139" s="11">
        <f t="shared" si="107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7">
        <f t="shared" si="102"/>
        <v>0.35714285714285715</v>
      </c>
      <c r="P1140" s="8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1">
        <f t="shared" si="106"/>
        <v>42736.6566087963</v>
      </c>
      <c r="T1140" s="11">
        <f t="shared" si="107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7">
        <f t="shared" si="102"/>
        <v>6.25E-2</v>
      </c>
      <c r="P1141" s="8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1">
        <f t="shared" si="106"/>
        <v>41975.09752314815</v>
      </c>
      <c r="T1141" s="11">
        <f t="shared" si="107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7">
        <f t="shared" si="102"/>
        <v>0</v>
      </c>
      <c r="P1142" s="8" t="e">
        <f t="shared" si="103"/>
        <v>#DIV/0!</v>
      </c>
      <c r="Q1142" s="9" t="str">
        <f t="shared" si="104"/>
        <v>games</v>
      </c>
      <c r="R1142" s="9" t="str">
        <f t="shared" si="105"/>
        <v>mobile games</v>
      </c>
      <c r="S1142" s="11">
        <f t="shared" si="106"/>
        <v>42192.212048611109</v>
      </c>
      <c r="T1142" s="11">
        <f t="shared" si="107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7">
        <f t="shared" si="102"/>
        <v>0</v>
      </c>
      <c r="P1143" s="8" t="e">
        <f t="shared" si="103"/>
        <v>#DIV/0!</v>
      </c>
      <c r="Q1143" s="9" t="str">
        <f t="shared" si="104"/>
        <v>games</v>
      </c>
      <c r="R1143" s="9" t="str">
        <f t="shared" si="105"/>
        <v>mobile games</v>
      </c>
      <c r="S1143" s="11">
        <f t="shared" si="106"/>
        <v>42164.449652777781</v>
      </c>
      <c r="T1143" s="11">
        <f t="shared" si="107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7">
        <f t="shared" si="102"/>
        <v>0</v>
      </c>
      <c r="P1144" s="8" t="e">
        <f t="shared" si="103"/>
        <v>#DIV/0!</v>
      </c>
      <c r="Q1144" s="9" t="str">
        <f t="shared" si="104"/>
        <v>games</v>
      </c>
      <c r="R1144" s="9" t="str">
        <f t="shared" si="105"/>
        <v>mobile games</v>
      </c>
      <c r="S1144" s="11">
        <f t="shared" si="106"/>
        <v>42021.756099537037</v>
      </c>
      <c r="T1144" s="11">
        <f t="shared" si="107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7">
        <f t="shared" si="102"/>
        <v>0.41333333333333333</v>
      </c>
      <c r="P1145" s="8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1">
        <f t="shared" si="106"/>
        <v>42324.94358796296</v>
      </c>
      <c r="T1145" s="11">
        <f t="shared" si="107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7">
        <f t="shared" si="102"/>
        <v>0</v>
      </c>
      <c r="P1146" s="8" t="e">
        <f t="shared" si="103"/>
        <v>#DIV/0!</v>
      </c>
      <c r="Q1146" s="9" t="str">
        <f t="shared" si="104"/>
        <v>food</v>
      </c>
      <c r="R1146" s="9" t="str">
        <f t="shared" si="105"/>
        <v>food trucks</v>
      </c>
      <c r="S1146" s="11">
        <f t="shared" si="106"/>
        <v>42092.931944444441</v>
      </c>
      <c r="T1146" s="11">
        <f t="shared" si="107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7">
        <f t="shared" si="102"/>
        <v>0.125</v>
      </c>
      <c r="P1147" s="8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1">
        <f t="shared" si="106"/>
        <v>41854.49759259259</v>
      </c>
      <c r="T1147" s="11">
        <f t="shared" si="107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7">
        <f t="shared" si="102"/>
        <v>8.8333333333333339</v>
      </c>
      <c r="P1148" s="8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11">
        <f t="shared" si="106"/>
        <v>41723.7033912037</v>
      </c>
      <c r="T1148" s="11">
        <f t="shared" si="107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7">
        <f t="shared" si="102"/>
        <v>0</v>
      </c>
      <c r="P1149" s="8" t="e">
        <f t="shared" si="103"/>
        <v>#DIV/0!</v>
      </c>
      <c r="Q1149" s="9" t="str">
        <f t="shared" si="104"/>
        <v>food</v>
      </c>
      <c r="R1149" s="9" t="str">
        <f t="shared" si="105"/>
        <v>food trucks</v>
      </c>
      <c r="S1149" s="11">
        <f t="shared" si="106"/>
        <v>41871.722025462965</v>
      </c>
      <c r="T1149" s="11">
        <f t="shared" si="107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7">
        <f t="shared" si="102"/>
        <v>0.48666666666666669</v>
      </c>
      <c r="P1150" s="8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11">
        <f t="shared" si="106"/>
        <v>42674.921076388884</v>
      </c>
      <c r="T1150" s="11">
        <f t="shared" si="107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7">
        <f t="shared" si="102"/>
        <v>0.15</v>
      </c>
      <c r="P1151" s="8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1">
        <f t="shared" si="106"/>
        <v>42507.46025462963</v>
      </c>
      <c r="T1151" s="11">
        <f t="shared" si="107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7">
        <f t="shared" si="102"/>
        <v>10.08</v>
      </c>
      <c r="P1152" s="8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1">
        <f t="shared" si="106"/>
        <v>42317.704571759255</v>
      </c>
      <c r="T1152" s="11">
        <f t="shared" si="107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7">
        <f t="shared" si="102"/>
        <v>0</v>
      </c>
      <c r="P1153" s="8" t="e">
        <f t="shared" si="103"/>
        <v>#DIV/0!</v>
      </c>
      <c r="Q1153" s="9" t="str">
        <f t="shared" si="104"/>
        <v>food</v>
      </c>
      <c r="R1153" s="9" t="str">
        <f t="shared" si="105"/>
        <v>food trucks</v>
      </c>
      <c r="S1153" s="11">
        <f t="shared" si="106"/>
        <v>42223.852581018524</v>
      </c>
      <c r="T1153" s="11">
        <f t="shared" si="107"/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7">
        <f t="shared" si="102"/>
        <v>5.6937500000000005</v>
      </c>
      <c r="P1154" s="8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11">
        <f t="shared" si="106"/>
        <v>42109.459629629629</v>
      </c>
      <c r="T1154" s="11">
        <f t="shared" si="107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7">
        <f t="shared" ref="O1155:O1218" si="108">(E1155/D1155)*100</f>
        <v>0.625</v>
      </c>
      <c r="P1155" s="8">
        <f t="shared" ref="P1155:P1218" si="109">E1155/L1155</f>
        <v>50</v>
      </c>
      <c r="Q1155" s="9" t="str">
        <f t="shared" ref="Q1155:Q1218" si="110">LEFT(N1155, SEARCH("/",N1155,1)-1)</f>
        <v>food</v>
      </c>
      <c r="R1155" s="9" t="str">
        <f t="shared" ref="R1155:R1218" si="111">RIGHT(N1155, LEN(N1155)-SEARCH("/",N1155))</f>
        <v>food trucks</v>
      </c>
      <c r="S1155" s="11">
        <f t="shared" ref="S1155:S1218" si="112">((J1155/(60*60*24))+DATE(1970,1,1))+(-6/24)</f>
        <v>42143.464178240742</v>
      </c>
      <c r="T1155" s="11">
        <f t="shared" ref="T1155:T1218" si="113">((I1155/(60*60*24))+DATE(1970,1,1))+(-6/24)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7">
        <f t="shared" si="108"/>
        <v>6.5</v>
      </c>
      <c r="P1156" s="8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11">
        <f t="shared" si="112"/>
        <v>42222.858865740738</v>
      </c>
      <c r="T1156" s="11">
        <f t="shared" si="113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7">
        <f t="shared" si="108"/>
        <v>0.752</v>
      </c>
      <c r="P1157" s="8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1">
        <f t="shared" si="112"/>
        <v>41835.513981481483</v>
      </c>
      <c r="T1157" s="11">
        <f t="shared" si="113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7">
        <f t="shared" si="108"/>
        <v>0</v>
      </c>
      <c r="P1158" s="8" t="e">
        <f t="shared" si="109"/>
        <v>#DIV/0!</v>
      </c>
      <c r="Q1158" s="9" t="str">
        <f t="shared" si="110"/>
        <v>food</v>
      </c>
      <c r="R1158" s="9" t="str">
        <f t="shared" si="111"/>
        <v>food trucks</v>
      </c>
      <c r="S1158" s="11">
        <f t="shared" si="112"/>
        <v>42028.82131944444</v>
      </c>
      <c r="T1158" s="11">
        <f t="shared" si="113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7">
        <f t="shared" si="108"/>
        <v>1.51</v>
      </c>
      <c r="P1159" s="8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11">
        <f t="shared" si="112"/>
        <v>41918.378240740742</v>
      </c>
      <c r="T1159" s="11">
        <f t="shared" si="113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7">
        <f t="shared" si="108"/>
        <v>0.46666666666666673</v>
      </c>
      <c r="P1160" s="8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11">
        <f t="shared" si="112"/>
        <v>41951.84175925926</v>
      </c>
      <c r="T1160" s="11">
        <f t="shared" si="113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7">
        <f t="shared" si="108"/>
        <v>0</v>
      </c>
      <c r="P1161" s="8" t="e">
        <f t="shared" si="109"/>
        <v>#DIV/0!</v>
      </c>
      <c r="Q1161" s="9" t="str">
        <f t="shared" si="110"/>
        <v>food</v>
      </c>
      <c r="R1161" s="9" t="str">
        <f t="shared" si="111"/>
        <v>food trucks</v>
      </c>
      <c r="S1161" s="11">
        <f t="shared" si="112"/>
        <v>42154.476446759261</v>
      </c>
      <c r="T1161" s="11">
        <f t="shared" si="113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7">
        <f t="shared" si="108"/>
        <v>3.85</v>
      </c>
      <c r="P1162" s="8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11">
        <f t="shared" si="112"/>
        <v>42060.904930555553</v>
      </c>
      <c r="T1162" s="11">
        <f t="shared" si="113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7">
        <f t="shared" si="108"/>
        <v>0</v>
      </c>
      <c r="P1163" s="8" t="e">
        <f t="shared" si="109"/>
        <v>#DIV/0!</v>
      </c>
      <c r="Q1163" s="9" t="str">
        <f t="shared" si="110"/>
        <v>food</v>
      </c>
      <c r="R1163" s="9" t="str">
        <f t="shared" si="111"/>
        <v>food trucks</v>
      </c>
      <c r="S1163" s="11">
        <f t="shared" si="112"/>
        <v>42122.379502314812</v>
      </c>
      <c r="T1163" s="11">
        <f t="shared" si="113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7">
        <f t="shared" si="108"/>
        <v>5.8333333333333341E-2</v>
      </c>
      <c r="P1164" s="8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1">
        <f t="shared" si="112"/>
        <v>41876.433611111112</v>
      </c>
      <c r="T1164" s="11">
        <f t="shared" si="113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7">
        <f t="shared" si="108"/>
        <v>0</v>
      </c>
      <c r="P1165" s="8" t="e">
        <f t="shared" si="109"/>
        <v>#DIV/0!</v>
      </c>
      <c r="Q1165" s="9" t="str">
        <f t="shared" si="110"/>
        <v>food</v>
      </c>
      <c r="R1165" s="9" t="str">
        <f t="shared" si="111"/>
        <v>food trucks</v>
      </c>
      <c r="S1165" s="11">
        <f t="shared" si="112"/>
        <v>41830.473611111112</v>
      </c>
      <c r="T1165" s="11">
        <f t="shared" si="113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7">
        <f t="shared" si="108"/>
        <v>0</v>
      </c>
      <c r="P1166" s="8" t="e">
        <f t="shared" si="109"/>
        <v>#DIV/0!</v>
      </c>
      <c r="Q1166" s="9" t="str">
        <f t="shared" si="110"/>
        <v>food</v>
      </c>
      <c r="R1166" s="9" t="str">
        <f t="shared" si="111"/>
        <v>food trucks</v>
      </c>
      <c r="S1166" s="11">
        <f t="shared" si="112"/>
        <v>42509.474328703705</v>
      </c>
      <c r="T1166" s="11">
        <f t="shared" si="113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7">
        <f t="shared" si="108"/>
        <v>20.705000000000002</v>
      </c>
      <c r="P1167" s="8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1">
        <f t="shared" si="112"/>
        <v>41791.964467592596</v>
      </c>
      <c r="T1167" s="11">
        <f t="shared" si="113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7">
        <f t="shared" si="108"/>
        <v>19.139999999999997</v>
      </c>
      <c r="P1168" s="8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11">
        <f t="shared" si="112"/>
        <v>42150.235439814816</v>
      </c>
      <c r="T1168" s="11">
        <f t="shared" si="113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7">
        <f t="shared" si="108"/>
        <v>1.6316666666666666</v>
      </c>
      <c r="P1169" s="8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11">
        <f t="shared" si="112"/>
        <v>41863.484895833331</v>
      </c>
      <c r="T1169" s="11">
        <f t="shared" si="113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7">
        <f t="shared" si="108"/>
        <v>5.6666666666666661</v>
      </c>
      <c r="P1170" s="8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1">
        <f t="shared" si="112"/>
        <v>42604.803993055553</v>
      </c>
      <c r="T1170" s="11">
        <f t="shared" si="113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7">
        <f t="shared" si="108"/>
        <v>0.16999999999999998</v>
      </c>
      <c r="P1171" s="8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11">
        <f t="shared" si="112"/>
        <v>42027.103738425925</v>
      </c>
      <c r="T1171" s="11">
        <f t="shared" si="113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7">
        <f t="shared" si="108"/>
        <v>0.4</v>
      </c>
      <c r="P1172" s="8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1">
        <f t="shared" si="112"/>
        <v>42124.643182870372</v>
      </c>
      <c r="T1172" s="11">
        <f t="shared" si="113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7">
        <f t="shared" si="108"/>
        <v>0.1</v>
      </c>
      <c r="P1173" s="8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1">
        <f t="shared" si="112"/>
        <v>41938.554710648146</v>
      </c>
      <c r="T1173" s="11">
        <f t="shared" si="113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7">
        <f t="shared" si="108"/>
        <v>0</v>
      </c>
      <c r="P1174" s="8" t="e">
        <f t="shared" si="109"/>
        <v>#DIV/0!</v>
      </c>
      <c r="Q1174" s="9" t="str">
        <f t="shared" si="110"/>
        <v>food</v>
      </c>
      <c r="R1174" s="9" t="str">
        <f t="shared" si="111"/>
        <v>food trucks</v>
      </c>
      <c r="S1174" s="11">
        <f t="shared" si="112"/>
        <v>41841.432314814811</v>
      </c>
      <c r="T1174" s="11">
        <f t="shared" si="113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7">
        <f t="shared" si="108"/>
        <v>2.4E-2</v>
      </c>
      <c r="P1175" s="8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1">
        <f t="shared" si="112"/>
        <v>42183.935844907406</v>
      </c>
      <c r="T1175" s="11">
        <f t="shared" si="113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7">
        <f t="shared" si="108"/>
        <v>5.9066666666666672</v>
      </c>
      <c r="P1176" s="8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11">
        <f t="shared" si="112"/>
        <v>42468.59174768519</v>
      </c>
      <c r="T1176" s="11">
        <f t="shared" si="113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7">
        <f t="shared" si="108"/>
        <v>2.9250000000000003</v>
      </c>
      <c r="P1177" s="8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1">
        <f t="shared" si="112"/>
        <v>42170.478460648148</v>
      </c>
      <c r="T1177" s="11">
        <f t="shared" si="113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7">
        <f t="shared" si="108"/>
        <v>5.7142857142857143E-3</v>
      </c>
      <c r="P1178" s="8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1">
        <f t="shared" si="112"/>
        <v>42745.769652777773</v>
      </c>
      <c r="T1178" s="11">
        <f t="shared" si="113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7">
        <f t="shared" si="108"/>
        <v>0</v>
      </c>
      <c r="P1179" s="8" t="e">
        <f t="shared" si="109"/>
        <v>#DIV/0!</v>
      </c>
      <c r="Q1179" s="9" t="str">
        <f t="shared" si="110"/>
        <v>food</v>
      </c>
      <c r="R1179" s="9" t="str">
        <f t="shared" si="111"/>
        <v>food trucks</v>
      </c>
      <c r="S1179" s="11">
        <f t="shared" si="112"/>
        <v>41897.410833333335</v>
      </c>
      <c r="T1179" s="11">
        <f t="shared" si="113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7">
        <f t="shared" si="108"/>
        <v>6.6666666666666671E-3</v>
      </c>
      <c r="P1180" s="8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1">
        <f t="shared" si="112"/>
        <v>41837.655694444446</v>
      </c>
      <c r="T1180" s="11">
        <f t="shared" si="113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7">
        <f t="shared" si="108"/>
        <v>5.3333333333333339</v>
      </c>
      <c r="P1181" s="8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1">
        <f t="shared" si="112"/>
        <v>42275.470219907409</v>
      </c>
      <c r="T1181" s="11">
        <f t="shared" si="113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7">
        <f t="shared" si="108"/>
        <v>11.75</v>
      </c>
      <c r="P1182" s="8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11">
        <f t="shared" si="112"/>
        <v>41781.556875000002</v>
      </c>
      <c r="T1182" s="11">
        <f t="shared" si="113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7">
        <f t="shared" si="108"/>
        <v>8.0000000000000002E-3</v>
      </c>
      <c r="P1183" s="8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11">
        <f t="shared" si="112"/>
        <v>42034.089363425926</v>
      </c>
      <c r="T1183" s="11">
        <f t="shared" si="113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7">
        <f t="shared" si="108"/>
        <v>4.2</v>
      </c>
      <c r="P1184" s="8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1">
        <f t="shared" si="112"/>
        <v>42728.577407407407</v>
      </c>
      <c r="T1184" s="11">
        <f t="shared" si="113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7">
        <f t="shared" si="108"/>
        <v>4</v>
      </c>
      <c r="P1185" s="8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11">
        <f t="shared" si="112"/>
        <v>42656.61137731481</v>
      </c>
      <c r="T1185" s="11">
        <f t="shared" si="113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7">
        <f t="shared" si="108"/>
        <v>104.93636363636362</v>
      </c>
      <c r="P1186" s="8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11">
        <f t="shared" si="112"/>
        <v>42741.349664351852</v>
      </c>
      <c r="T1186" s="11">
        <f t="shared" si="113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7">
        <f t="shared" si="108"/>
        <v>105.44</v>
      </c>
      <c r="P1187" s="8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11">
        <f t="shared" si="112"/>
        <v>42130.615150462967</v>
      </c>
      <c r="T1187" s="11">
        <f t="shared" si="113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7">
        <f t="shared" si="108"/>
        <v>106.73333333333332</v>
      </c>
      <c r="P1188" s="8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11">
        <f t="shared" si="112"/>
        <v>42123.61336805555</v>
      </c>
      <c r="T1188" s="11">
        <f t="shared" si="113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7">
        <f t="shared" si="108"/>
        <v>104.12571428571428</v>
      </c>
      <c r="P1189" s="8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11">
        <f t="shared" si="112"/>
        <v>42109.644942129627</v>
      </c>
      <c r="T1189" s="11">
        <f t="shared" si="113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7">
        <f t="shared" si="108"/>
        <v>160.54999999999998</v>
      </c>
      <c r="P1190" s="8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11">
        <f t="shared" si="112"/>
        <v>42711.450694444444</v>
      </c>
      <c r="T1190" s="11">
        <f t="shared" si="113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7">
        <f t="shared" si="108"/>
        <v>107.77777777777777</v>
      </c>
      <c r="P1191" s="8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11">
        <f t="shared" si="112"/>
        <v>42529.729108796295</v>
      </c>
      <c r="T1191" s="11">
        <f t="shared" si="113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7">
        <f t="shared" si="108"/>
        <v>135</v>
      </c>
      <c r="P1192" s="8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11">
        <f t="shared" si="112"/>
        <v>41852.415798611109</v>
      </c>
      <c r="T1192" s="11">
        <f t="shared" si="113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7">
        <f t="shared" si="108"/>
        <v>109.07407407407408</v>
      </c>
      <c r="P1193" s="8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11">
        <f t="shared" si="112"/>
        <v>42419.353703703702</v>
      </c>
      <c r="T1193" s="11">
        <f t="shared" si="113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7">
        <f t="shared" si="108"/>
        <v>290</v>
      </c>
      <c r="P1194" s="8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11">
        <f t="shared" si="112"/>
        <v>42747.256689814814</v>
      </c>
      <c r="T1194" s="11">
        <f t="shared" si="113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7">
        <f t="shared" si="108"/>
        <v>103.95714285714286</v>
      </c>
      <c r="P1195" s="8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11">
        <f t="shared" si="112"/>
        <v>42409.526076388887</v>
      </c>
      <c r="T1195" s="11">
        <f t="shared" si="113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7">
        <f t="shared" si="108"/>
        <v>322.24</v>
      </c>
      <c r="P1196" s="8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11">
        <f t="shared" si="112"/>
        <v>42072.238182870366</v>
      </c>
      <c r="T1196" s="11">
        <f t="shared" si="113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7">
        <f t="shared" si="108"/>
        <v>135</v>
      </c>
      <c r="P1197" s="8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11">
        <f t="shared" si="112"/>
        <v>42298.09783564815</v>
      </c>
      <c r="T1197" s="11">
        <f t="shared" si="113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7">
        <f t="shared" si="108"/>
        <v>269.91034482758624</v>
      </c>
      <c r="P1198" s="8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11">
        <f t="shared" si="112"/>
        <v>42326.568738425922</v>
      </c>
      <c r="T1198" s="11">
        <f t="shared" si="113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7">
        <f t="shared" si="108"/>
        <v>253.29333333333332</v>
      </c>
      <c r="P1199" s="8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1">
        <f t="shared" si="112"/>
        <v>42503.41474537037</v>
      </c>
      <c r="T1199" s="11">
        <f t="shared" si="113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7">
        <f t="shared" si="108"/>
        <v>260.59999999999997</v>
      </c>
      <c r="P1200" s="8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11">
        <f t="shared" si="112"/>
        <v>42333.369050925925</v>
      </c>
      <c r="T1200" s="11">
        <f t="shared" si="113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7">
        <f t="shared" si="108"/>
        <v>101.31677953348381</v>
      </c>
      <c r="P1201" s="8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11">
        <f t="shared" si="112"/>
        <v>42161.520833333328</v>
      </c>
      <c r="T1201" s="11">
        <f t="shared" si="113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7">
        <f t="shared" si="108"/>
        <v>125.60416666666667</v>
      </c>
      <c r="P1202" s="8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11">
        <f t="shared" si="112"/>
        <v>42089.227500000001</v>
      </c>
      <c r="T1202" s="11">
        <f t="shared" si="113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7">
        <f t="shared" si="108"/>
        <v>102.43783333333334</v>
      </c>
      <c r="P1203" s="8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11">
        <f t="shared" si="112"/>
        <v>42536.35701388889</v>
      </c>
      <c r="T1203" s="11">
        <f t="shared" si="113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7">
        <f t="shared" si="108"/>
        <v>199.244</v>
      </c>
      <c r="P1204" s="8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11">
        <f t="shared" si="112"/>
        <v>42152.038819444446</v>
      </c>
      <c r="T1204" s="11">
        <f t="shared" si="113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7">
        <f t="shared" si="108"/>
        <v>102.45398773006136</v>
      </c>
      <c r="P1205" s="8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11">
        <f t="shared" si="112"/>
        <v>42125.364895833336</v>
      </c>
      <c r="T1205" s="11">
        <f t="shared" si="113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7">
        <f t="shared" si="108"/>
        <v>102.94615384615385</v>
      </c>
      <c r="P1206" s="8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11">
        <f t="shared" si="112"/>
        <v>42297.498067129629</v>
      </c>
      <c r="T1206" s="11">
        <f t="shared" si="113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7">
        <f t="shared" si="108"/>
        <v>100.86153846153847</v>
      </c>
      <c r="P1207" s="8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11">
        <f t="shared" si="112"/>
        <v>42138.256377314814</v>
      </c>
      <c r="T1207" s="11">
        <f t="shared" si="113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7">
        <f t="shared" si="108"/>
        <v>114.99999999999999</v>
      </c>
      <c r="P1208" s="8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11">
        <f t="shared" si="112"/>
        <v>42772.526076388887</v>
      </c>
      <c r="T1208" s="11">
        <f t="shared" si="113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7">
        <f t="shared" si="108"/>
        <v>104.16766467065868</v>
      </c>
      <c r="P1209" s="8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11">
        <f t="shared" si="112"/>
        <v>42430.180243055554</v>
      </c>
      <c r="T1209" s="11">
        <f t="shared" si="113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7">
        <f t="shared" si="108"/>
        <v>155.29999999999998</v>
      </c>
      <c r="P1210" s="8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11">
        <f t="shared" si="112"/>
        <v>42423.459074074075</v>
      </c>
      <c r="T1210" s="11">
        <f t="shared" si="113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7">
        <f t="shared" si="108"/>
        <v>106</v>
      </c>
      <c r="P1211" s="8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11">
        <f t="shared" si="112"/>
        <v>42761.596122685187</v>
      </c>
      <c r="T1211" s="11">
        <f t="shared" si="113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7">
        <f t="shared" si="108"/>
        <v>254.31499999999997</v>
      </c>
      <c r="P1212" s="8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11">
        <f t="shared" si="112"/>
        <v>42132.691805555558</v>
      </c>
      <c r="T1212" s="11">
        <f t="shared" si="113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7">
        <f t="shared" si="108"/>
        <v>101.1</v>
      </c>
      <c r="P1213" s="8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1">
        <f t="shared" si="112"/>
        <v>42515.616446759261</v>
      </c>
      <c r="T1213" s="11">
        <f t="shared" si="113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7">
        <f t="shared" si="108"/>
        <v>129.04</v>
      </c>
      <c r="P1214" s="8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11">
        <f t="shared" si="112"/>
        <v>42318.700173611112</v>
      </c>
      <c r="T1214" s="11">
        <f t="shared" si="113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7">
        <f t="shared" si="108"/>
        <v>102.23076923076924</v>
      </c>
      <c r="P1215" s="8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11">
        <f t="shared" si="112"/>
        <v>42731.505787037036</v>
      </c>
      <c r="T1215" s="11">
        <f t="shared" si="113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7">
        <f t="shared" si="108"/>
        <v>131.80000000000001</v>
      </c>
      <c r="P1216" s="8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1">
        <f t="shared" si="112"/>
        <v>42104.590335648143</v>
      </c>
      <c r="T1216" s="11">
        <f t="shared" si="113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7">
        <f t="shared" si="108"/>
        <v>786.0802000000001</v>
      </c>
      <c r="P1217" s="8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11">
        <f t="shared" si="112"/>
        <v>41759.673101851848</v>
      </c>
      <c r="T1217" s="11">
        <f t="shared" si="113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7">
        <f t="shared" si="108"/>
        <v>145.70000000000002</v>
      </c>
      <c r="P1218" s="8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11">
        <f t="shared" si="112"/>
        <v>42247.366400462968</v>
      </c>
      <c r="T1218" s="11">
        <f t="shared" si="113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7">
        <f t="shared" ref="O1219:O1282" si="114">(E1219/D1219)*100</f>
        <v>102.60000000000001</v>
      </c>
      <c r="P1219" s="8">
        <f t="shared" ref="P1219:P1282" si="115">E1219/L1219</f>
        <v>148.57377049180329</v>
      </c>
      <c r="Q1219" s="9" t="str">
        <f t="shared" ref="Q1219:Q1282" si="116">LEFT(N1219, SEARCH("/",N1219,1)-1)</f>
        <v>photography</v>
      </c>
      <c r="R1219" s="9" t="str">
        <f t="shared" ref="R1219:R1282" si="117">RIGHT(N1219, LEN(N1219)-SEARCH("/",N1219))</f>
        <v>photobooks</v>
      </c>
      <c r="S1219" s="11">
        <f t="shared" ref="S1219:S1282" si="118">((J1219/(60*60*24))+DATE(1970,1,1))+(-6/24)</f>
        <v>42535.559490740736</v>
      </c>
      <c r="T1219" s="11">
        <f t="shared" ref="T1219:T1282" si="119">((I1219/(60*60*24))+DATE(1970,1,1))+(-6/24)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7">
        <f t="shared" si="114"/>
        <v>172.27777777777777</v>
      </c>
      <c r="P1220" s="8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11">
        <f t="shared" si="118"/>
        <v>42278.412037037036</v>
      </c>
      <c r="T1220" s="11">
        <f t="shared" si="11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7">
        <f t="shared" si="114"/>
        <v>159.16819571865443</v>
      </c>
      <c r="P1221" s="8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11">
        <f t="shared" si="118"/>
        <v>42633.211956018524</v>
      </c>
      <c r="T1221" s="11">
        <f t="shared" si="119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7">
        <f t="shared" si="114"/>
        <v>103.76666666666668</v>
      </c>
      <c r="P1222" s="8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11">
        <f t="shared" si="118"/>
        <v>42211.378611111111</v>
      </c>
      <c r="T1222" s="11">
        <f t="shared" si="11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7">
        <f t="shared" si="114"/>
        <v>111.40954545454547</v>
      </c>
      <c r="P1223" s="8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11">
        <f t="shared" si="118"/>
        <v>42680.22555555556</v>
      </c>
      <c r="T1223" s="11">
        <f t="shared" si="11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7">
        <f t="shared" si="114"/>
        <v>280.375</v>
      </c>
      <c r="P1224" s="8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11">
        <f t="shared" si="118"/>
        <v>42430.470451388886</v>
      </c>
      <c r="T1224" s="11">
        <f t="shared" si="11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7">
        <f t="shared" si="114"/>
        <v>112.10606060606061</v>
      </c>
      <c r="P1225" s="8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11">
        <f t="shared" si="118"/>
        <v>42653.927187499998</v>
      </c>
      <c r="T1225" s="11">
        <f t="shared" si="11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7">
        <f t="shared" si="114"/>
        <v>7.0666666666666673</v>
      </c>
      <c r="P1226" s="8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11">
        <f t="shared" si="118"/>
        <v>41736.299791666665</v>
      </c>
      <c r="T1226" s="11">
        <f t="shared" si="11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7">
        <f t="shared" si="114"/>
        <v>4.3999999999999995</v>
      </c>
      <c r="P1227" s="8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1">
        <f t="shared" si="118"/>
        <v>41509.655995370369</v>
      </c>
      <c r="T1227" s="11">
        <f t="shared" si="11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7">
        <f t="shared" si="114"/>
        <v>3.8739999999999997</v>
      </c>
      <c r="P1228" s="8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11">
        <f t="shared" si="118"/>
        <v>41715.624780092592</v>
      </c>
      <c r="T1228" s="11">
        <f t="shared" si="11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7">
        <f t="shared" si="114"/>
        <v>0</v>
      </c>
      <c r="P1229" s="8" t="e">
        <f t="shared" si="115"/>
        <v>#DIV/0!</v>
      </c>
      <c r="Q1229" s="9" t="str">
        <f t="shared" si="116"/>
        <v>music</v>
      </c>
      <c r="R1229" s="9" t="str">
        <f t="shared" si="117"/>
        <v>world music</v>
      </c>
      <c r="S1229" s="11">
        <f t="shared" si="118"/>
        <v>41827.669166666667</v>
      </c>
      <c r="T1229" s="11">
        <f t="shared" si="11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7">
        <f t="shared" si="114"/>
        <v>29.299999999999997</v>
      </c>
      <c r="P1230" s="8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11">
        <f t="shared" si="118"/>
        <v>40754.479259259257</v>
      </c>
      <c r="T1230" s="11">
        <f t="shared" si="11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7">
        <f t="shared" si="114"/>
        <v>0.90909090909090906</v>
      </c>
      <c r="P1231" s="8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1">
        <f t="shared" si="118"/>
        <v>40985.209803240738</v>
      </c>
      <c r="T1231" s="11">
        <f t="shared" si="11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7">
        <f t="shared" si="114"/>
        <v>0</v>
      </c>
      <c r="P1232" s="8" t="e">
        <f t="shared" si="115"/>
        <v>#DIV/0!</v>
      </c>
      <c r="Q1232" s="9" t="str">
        <f t="shared" si="116"/>
        <v>music</v>
      </c>
      <c r="R1232" s="9" t="str">
        <f t="shared" si="117"/>
        <v>world music</v>
      </c>
      <c r="S1232" s="11">
        <f t="shared" si="118"/>
        <v>40568.722569444442</v>
      </c>
      <c r="T1232" s="11">
        <f t="shared" si="11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7">
        <f t="shared" si="114"/>
        <v>0</v>
      </c>
      <c r="P1233" s="8" t="e">
        <f t="shared" si="115"/>
        <v>#DIV/0!</v>
      </c>
      <c r="Q1233" s="9" t="str">
        <f t="shared" si="116"/>
        <v>music</v>
      </c>
      <c r="R1233" s="9" t="str">
        <f t="shared" si="117"/>
        <v>world music</v>
      </c>
      <c r="S1233" s="11">
        <f t="shared" si="118"/>
        <v>42193.691759259258</v>
      </c>
      <c r="T1233" s="11">
        <f t="shared" si="11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7">
        <f t="shared" si="114"/>
        <v>0.8</v>
      </c>
      <c r="P1234" s="8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1">
        <f t="shared" si="118"/>
        <v>41506.598032407404</v>
      </c>
      <c r="T1234" s="11">
        <f t="shared" si="11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7">
        <f t="shared" si="114"/>
        <v>11.600000000000001</v>
      </c>
      <c r="P1235" s="8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11">
        <f t="shared" si="118"/>
        <v>40939.698773148149</v>
      </c>
      <c r="T1235" s="11">
        <f t="shared" si="11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7">
        <f t="shared" si="114"/>
        <v>0</v>
      </c>
      <c r="P1236" s="8" t="e">
        <f t="shared" si="115"/>
        <v>#DIV/0!</v>
      </c>
      <c r="Q1236" s="9" t="str">
        <f t="shared" si="116"/>
        <v>music</v>
      </c>
      <c r="R1236" s="9" t="str">
        <f t="shared" si="117"/>
        <v>world music</v>
      </c>
      <c r="S1236" s="11">
        <f t="shared" si="118"/>
        <v>42007.538680555561</v>
      </c>
      <c r="T1236" s="11">
        <f t="shared" si="11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7">
        <f t="shared" si="114"/>
        <v>2.7873639500929119</v>
      </c>
      <c r="P1237" s="8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1">
        <f t="shared" si="118"/>
        <v>41582.885405092595</v>
      </c>
      <c r="T1237" s="11">
        <f t="shared" si="11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7">
        <f t="shared" si="114"/>
        <v>0</v>
      </c>
      <c r="P1238" s="8" t="e">
        <f t="shared" si="115"/>
        <v>#DIV/0!</v>
      </c>
      <c r="Q1238" s="9" t="str">
        <f t="shared" si="116"/>
        <v>music</v>
      </c>
      <c r="R1238" s="9" t="str">
        <f t="shared" si="117"/>
        <v>world music</v>
      </c>
      <c r="S1238" s="11">
        <f t="shared" si="118"/>
        <v>41110.430138888885</v>
      </c>
      <c r="T1238" s="11">
        <f t="shared" si="11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7">
        <f t="shared" si="114"/>
        <v>0</v>
      </c>
      <c r="P1239" s="8" t="e">
        <f t="shared" si="115"/>
        <v>#DIV/0!</v>
      </c>
      <c r="Q1239" s="9" t="str">
        <f t="shared" si="116"/>
        <v>music</v>
      </c>
      <c r="R1239" s="9" t="str">
        <f t="shared" si="117"/>
        <v>world music</v>
      </c>
      <c r="S1239" s="11">
        <f t="shared" si="118"/>
        <v>41125.033159722225</v>
      </c>
      <c r="T1239" s="11">
        <f t="shared" si="11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7">
        <f t="shared" si="114"/>
        <v>17.8</v>
      </c>
      <c r="P1240" s="8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11">
        <f t="shared" si="118"/>
        <v>40731.36037037037</v>
      </c>
      <c r="T1240" s="11">
        <f t="shared" si="11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7">
        <f t="shared" si="114"/>
        <v>0</v>
      </c>
      <c r="P1241" s="8" t="e">
        <f t="shared" si="115"/>
        <v>#DIV/0!</v>
      </c>
      <c r="Q1241" s="9" t="str">
        <f t="shared" si="116"/>
        <v>music</v>
      </c>
      <c r="R1241" s="9" t="str">
        <f t="shared" si="117"/>
        <v>world music</v>
      </c>
      <c r="S1241" s="11">
        <f t="shared" si="118"/>
        <v>40883.712581018517</v>
      </c>
      <c r="T1241" s="11">
        <f t="shared" si="11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7">
        <f t="shared" si="114"/>
        <v>3.0124999999999997</v>
      </c>
      <c r="P1242" s="8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11">
        <f t="shared" si="118"/>
        <v>41408.790011574078</v>
      </c>
      <c r="T1242" s="11">
        <f t="shared" si="11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7">
        <f t="shared" si="114"/>
        <v>50.739999999999995</v>
      </c>
      <c r="P1243" s="8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11">
        <f t="shared" si="118"/>
        <v>41923.587731481479</v>
      </c>
      <c r="T1243" s="11">
        <f t="shared" si="11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7">
        <f t="shared" si="114"/>
        <v>0.54884742041712409</v>
      </c>
      <c r="P1244" s="8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1">
        <f t="shared" si="118"/>
        <v>40781.915532407409</v>
      </c>
      <c r="T1244" s="11">
        <f t="shared" si="11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7">
        <f t="shared" si="114"/>
        <v>14.091666666666667</v>
      </c>
      <c r="P1245" s="8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1">
        <f t="shared" si="118"/>
        <v>40671.629293981481</v>
      </c>
      <c r="T1245" s="11">
        <f t="shared" si="11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7">
        <f t="shared" si="114"/>
        <v>103.8</v>
      </c>
      <c r="P1246" s="8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11">
        <f t="shared" si="118"/>
        <v>41355.575497685189</v>
      </c>
      <c r="T1246" s="11">
        <f t="shared" si="11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7">
        <f t="shared" si="114"/>
        <v>120.24999999999999</v>
      </c>
      <c r="P1247" s="8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11">
        <f t="shared" si="118"/>
        <v>41774.34993055556</v>
      </c>
      <c r="T1247" s="11">
        <f t="shared" si="11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7">
        <f t="shared" si="114"/>
        <v>117</v>
      </c>
      <c r="P1248" s="8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11">
        <f t="shared" si="118"/>
        <v>40837.793391203704</v>
      </c>
      <c r="T1248" s="11">
        <f t="shared" si="11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7">
        <f t="shared" si="114"/>
        <v>122.14285714285715</v>
      </c>
      <c r="P1249" s="8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1">
        <f t="shared" si="118"/>
        <v>41370.042303240742</v>
      </c>
      <c r="T1249" s="11">
        <f t="shared" si="11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7">
        <f t="shared" si="114"/>
        <v>151.63999999999999</v>
      </c>
      <c r="P1250" s="8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11">
        <f t="shared" si="118"/>
        <v>41767.406863425924</v>
      </c>
      <c r="T1250" s="11">
        <f t="shared" si="11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7">
        <f t="shared" si="114"/>
        <v>104.44</v>
      </c>
      <c r="P1251" s="8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11">
        <f t="shared" si="118"/>
        <v>41067.490868055553</v>
      </c>
      <c r="T1251" s="11">
        <f t="shared" si="11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7">
        <f t="shared" si="114"/>
        <v>200.15333333333331</v>
      </c>
      <c r="P1252" s="8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11">
        <f t="shared" si="118"/>
        <v>41843.39271990741</v>
      </c>
      <c r="T1252" s="11">
        <f t="shared" si="11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7">
        <f t="shared" si="114"/>
        <v>101.8</v>
      </c>
      <c r="P1253" s="8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11">
        <f t="shared" si="118"/>
        <v>40751.564432870371</v>
      </c>
      <c r="T1253" s="11">
        <f t="shared" si="11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7">
        <f t="shared" si="114"/>
        <v>137.65714285714284</v>
      </c>
      <c r="P1254" s="8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11">
        <f t="shared" si="118"/>
        <v>41543.738067129627</v>
      </c>
      <c r="T1254" s="11">
        <f t="shared" si="11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7">
        <f t="shared" si="114"/>
        <v>303833.2</v>
      </c>
      <c r="P1255" s="8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11">
        <f t="shared" si="118"/>
        <v>41855.533645833333</v>
      </c>
      <c r="T1255" s="11">
        <f t="shared" si="11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7">
        <f t="shared" si="114"/>
        <v>198.85074626865671</v>
      </c>
      <c r="P1256" s="8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11">
        <f t="shared" si="118"/>
        <v>40487.371365740742</v>
      </c>
      <c r="T1256" s="11">
        <f t="shared" si="11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7">
        <f t="shared" si="114"/>
        <v>202.36666666666667</v>
      </c>
      <c r="P1257" s="8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11">
        <f t="shared" si="118"/>
        <v>41579.595509259263</v>
      </c>
      <c r="T1257" s="11">
        <f t="shared" si="11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7">
        <f t="shared" si="114"/>
        <v>117.96376666666666</v>
      </c>
      <c r="P1258" s="8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11">
        <f t="shared" si="118"/>
        <v>40921.669340277775</v>
      </c>
      <c r="T1258" s="11">
        <f t="shared" si="11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7">
        <f t="shared" si="114"/>
        <v>294.72727272727275</v>
      </c>
      <c r="P1259" s="8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11">
        <f t="shared" si="118"/>
        <v>40586.835532407407</v>
      </c>
      <c r="T1259" s="11">
        <f t="shared" si="11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7">
        <f t="shared" si="114"/>
        <v>213.14633333333336</v>
      </c>
      <c r="P1260" s="8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11">
        <f t="shared" si="118"/>
        <v>41487.361250000002</v>
      </c>
      <c r="T1260" s="11">
        <f t="shared" si="11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7">
        <f t="shared" si="114"/>
        <v>104.24</v>
      </c>
      <c r="P1261" s="8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11">
        <f t="shared" si="118"/>
        <v>41766.720648148148</v>
      </c>
      <c r="T1261" s="11">
        <f t="shared" si="11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7">
        <f t="shared" si="114"/>
        <v>113.66666666666667</v>
      </c>
      <c r="P1262" s="8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11">
        <f t="shared" si="118"/>
        <v>41666.592824074076</v>
      </c>
      <c r="T1262" s="11">
        <f t="shared" si="11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7">
        <f t="shared" si="114"/>
        <v>101.25</v>
      </c>
      <c r="P1263" s="8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11">
        <f t="shared" si="118"/>
        <v>41638.092905092592</v>
      </c>
      <c r="T1263" s="11">
        <f t="shared" si="11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7">
        <f t="shared" si="114"/>
        <v>125.41538461538462</v>
      </c>
      <c r="P1264" s="8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11">
        <f t="shared" si="118"/>
        <v>41656.512638888889</v>
      </c>
      <c r="T1264" s="11">
        <f t="shared" si="11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7">
        <f t="shared" si="114"/>
        <v>119</v>
      </c>
      <c r="P1265" s="8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11">
        <f t="shared" si="118"/>
        <v>41691.834143518521</v>
      </c>
      <c r="T1265" s="11">
        <f t="shared" si="11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7">
        <f t="shared" si="114"/>
        <v>166.46153846153845</v>
      </c>
      <c r="P1266" s="8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11">
        <f t="shared" si="118"/>
        <v>41547.412997685184</v>
      </c>
      <c r="T1266" s="11">
        <f t="shared" si="11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7">
        <f t="shared" si="114"/>
        <v>119.14771428571429</v>
      </c>
      <c r="P1267" s="8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11">
        <f t="shared" si="118"/>
        <v>40465.405266203699</v>
      </c>
      <c r="T1267" s="11">
        <f t="shared" si="11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7">
        <f t="shared" si="114"/>
        <v>100.47368421052632</v>
      </c>
      <c r="P1268" s="8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1">
        <f t="shared" si="118"/>
        <v>41620.62667824074</v>
      </c>
      <c r="T1268" s="11">
        <f t="shared" si="11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7">
        <f t="shared" si="114"/>
        <v>101.8</v>
      </c>
      <c r="P1269" s="8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11">
        <f t="shared" si="118"/>
        <v>41449.335162037038</v>
      </c>
      <c r="T1269" s="11">
        <f t="shared" si="11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7">
        <f t="shared" si="114"/>
        <v>116.66666666666667</v>
      </c>
      <c r="P1270" s="8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11">
        <f t="shared" si="118"/>
        <v>41507.595451388886</v>
      </c>
      <c r="T1270" s="11">
        <f t="shared" si="11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7">
        <f t="shared" si="114"/>
        <v>108.64893617021276</v>
      </c>
      <c r="P1271" s="8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11">
        <f t="shared" si="118"/>
        <v>42445.573055555556</v>
      </c>
      <c r="T1271" s="11">
        <f t="shared" si="11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7">
        <f t="shared" si="114"/>
        <v>114.72</v>
      </c>
      <c r="P1272" s="8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11">
        <f t="shared" si="118"/>
        <v>40933.60696759259</v>
      </c>
      <c r="T1272" s="11">
        <f t="shared" si="11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7">
        <f t="shared" si="114"/>
        <v>101.8</v>
      </c>
      <c r="P1273" s="8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11">
        <f t="shared" si="118"/>
        <v>41561.433553240742</v>
      </c>
      <c r="T1273" s="11">
        <f t="shared" si="11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7">
        <f t="shared" si="114"/>
        <v>106</v>
      </c>
      <c r="P1274" s="8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11">
        <f t="shared" si="118"/>
        <v>40274.495127314818</v>
      </c>
      <c r="T1274" s="11">
        <f t="shared" si="11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7">
        <f t="shared" si="114"/>
        <v>103.49999999999999</v>
      </c>
      <c r="P1275" s="8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11">
        <f t="shared" si="118"/>
        <v>41852.480219907404</v>
      </c>
      <c r="T1275" s="11">
        <f t="shared" si="11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7">
        <f t="shared" si="114"/>
        <v>154.97535999999999</v>
      </c>
      <c r="P1276" s="8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11">
        <f t="shared" si="118"/>
        <v>41116.440104166664</v>
      </c>
      <c r="T1276" s="11">
        <f t="shared" si="11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7">
        <f t="shared" si="114"/>
        <v>162.14066666666668</v>
      </c>
      <c r="P1277" s="8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11">
        <f t="shared" si="118"/>
        <v>41458.617905092593</v>
      </c>
      <c r="T1277" s="11">
        <f t="shared" si="11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7">
        <f t="shared" si="114"/>
        <v>104.42100000000001</v>
      </c>
      <c r="P1278" s="8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11">
        <f t="shared" si="118"/>
        <v>40007.454247685186</v>
      </c>
      <c r="T1278" s="11">
        <f t="shared" si="11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7">
        <f t="shared" si="114"/>
        <v>106.12433333333333</v>
      </c>
      <c r="P1279" s="8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11">
        <f t="shared" si="118"/>
        <v>41121.311886574076</v>
      </c>
      <c r="T1279" s="11">
        <f t="shared" si="11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7">
        <f t="shared" si="114"/>
        <v>154.93846153846152</v>
      </c>
      <c r="P1280" s="8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11">
        <f t="shared" si="118"/>
        <v>41786.305162037039</v>
      </c>
      <c r="T1280" s="11">
        <f t="shared" si="11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7">
        <f t="shared" si="114"/>
        <v>110.77157238734421</v>
      </c>
      <c r="P1281" s="8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11">
        <f t="shared" si="118"/>
        <v>41681.849189814813</v>
      </c>
      <c r="T1281" s="11">
        <f t="shared" si="11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7">
        <f t="shared" si="114"/>
        <v>110.91186666666665</v>
      </c>
      <c r="P1282" s="8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11">
        <f t="shared" si="118"/>
        <v>40513.507569444446</v>
      </c>
      <c r="T1282" s="11">
        <f t="shared" si="11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7">
        <f t="shared" ref="O1283:O1346" si="120">(E1283/D1283)*100</f>
        <v>110.71428571428572</v>
      </c>
      <c r="P1283" s="8">
        <f t="shared" ref="P1283:P1346" si="121">E1283/L1283</f>
        <v>104.72972972972973</v>
      </c>
      <c r="Q1283" s="9" t="str">
        <f t="shared" ref="Q1283:Q1346" si="122">LEFT(N1283, SEARCH("/",N1283,1)-1)</f>
        <v>music</v>
      </c>
      <c r="R1283" s="9" t="str">
        <f t="shared" ref="R1283:R1346" si="123">RIGHT(N1283, LEN(N1283)-SEARCH("/",N1283))</f>
        <v>rock</v>
      </c>
      <c r="S1283" s="11">
        <f t="shared" ref="S1283:S1346" si="124">((J1283/(60*60*24))+DATE(1970,1,1))+(-6/24)</f>
        <v>41463.493472222224</v>
      </c>
      <c r="T1283" s="11">
        <f t="shared" ref="T1283:T1346" si="125">((I1283/(60*60*24))+DATE(1970,1,1))+(-6/24)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7">
        <f t="shared" si="120"/>
        <v>123.61333333333333</v>
      </c>
      <c r="P1284" s="8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11">
        <f t="shared" si="124"/>
        <v>41586.225173611107</v>
      </c>
      <c r="T1284" s="11">
        <f t="shared" si="125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7">
        <f t="shared" si="120"/>
        <v>211.05</v>
      </c>
      <c r="P1285" s="8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11">
        <f t="shared" si="124"/>
        <v>41320.467465277776</v>
      </c>
      <c r="T1285" s="11">
        <f t="shared" si="125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7">
        <f t="shared" si="120"/>
        <v>101</v>
      </c>
      <c r="P1286" s="8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11">
        <f t="shared" si="124"/>
        <v>42711.98474537037</v>
      </c>
      <c r="T1286" s="11">
        <f t="shared" si="125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7">
        <f t="shared" si="120"/>
        <v>101.64999999999999</v>
      </c>
      <c r="P1287" s="8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11">
        <f t="shared" si="124"/>
        <v>42160.333043981482</v>
      </c>
      <c r="T1287" s="11">
        <f t="shared" si="125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7">
        <f t="shared" si="120"/>
        <v>108.33333333333333</v>
      </c>
      <c r="P1288" s="8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1">
        <f t="shared" si="124"/>
        <v>42039.134571759263</v>
      </c>
      <c r="T1288" s="11">
        <f t="shared" si="125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7">
        <f t="shared" si="120"/>
        <v>242</v>
      </c>
      <c r="P1289" s="8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1">
        <f t="shared" si="124"/>
        <v>42107.371018518519</v>
      </c>
      <c r="T1289" s="11">
        <f t="shared" si="125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7">
        <f t="shared" si="120"/>
        <v>100.44999999999999</v>
      </c>
      <c r="P1290" s="8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11">
        <f t="shared" si="124"/>
        <v>42560.904664351852</v>
      </c>
      <c r="T1290" s="11">
        <f t="shared" si="125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7">
        <f t="shared" si="120"/>
        <v>125.06666666666666</v>
      </c>
      <c r="P1291" s="8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11">
        <f t="shared" si="124"/>
        <v>42708.884780092594</v>
      </c>
      <c r="T1291" s="11">
        <f t="shared" si="125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7">
        <f t="shared" si="120"/>
        <v>108.57142857142857</v>
      </c>
      <c r="P1292" s="8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11">
        <f t="shared" si="124"/>
        <v>42086.364942129629</v>
      </c>
      <c r="T1292" s="11">
        <f t="shared" si="125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7">
        <f t="shared" si="120"/>
        <v>145.70000000000002</v>
      </c>
      <c r="P1293" s="8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11">
        <f t="shared" si="124"/>
        <v>42064.402673611112</v>
      </c>
      <c r="T1293" s="11">
        <f t="shared" si="125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7">
        <f t="shared" si="120"/>
        <v>110.00000000000001</v>
      </c>
      <c r="P1294" s="8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11">
        <f t="shared" si="124"/>
        <v>42256.514212962968</v>
      </c>
      <c r="T1294" s="11">
        <f t="shared" si="125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7">
        <f t="shared" si="120"/>
        <v>102.23333333333333</v>
      </c>
      <c r="P1295" s="8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11">
        <f t="shared" si="124"/>
        <v>42292.451053240744</v>
      </c>
      <c r="T1295" s="11">
        <f t="shared" si="125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7">
        <f t="shared" si="120"/>
        <v>122</v>
      </c>
      <c r="P1296" s="8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11">
        <f t="shared" si="124"/>
        <v>42278.203668981485</v>
      </c>
      <c r="T1296" s="11">
        <f t="shared" si="125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7">
        <f t="shared" si="120"/>
        <v>101.96000000000001</v>
      </c>
      <c r="P1297" s="8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11">
        <f t="shared" si="124"/>
        <v>42184.322881944448</v>
      </c>
      <c r="T1297" s="11">
        <f t="shared" si="125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7">
        <f t="shared" si="120"/>
        <v>141.1764705882353</v>
      </c>
      <c r="P1298" s="8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11">
        <f t="shared" si="124"/>
        <v>42422.800613425927</v>
      </c>
      <c r="T1298" s="11">
        <f t="shared" si="125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7">
        <f t="shared" si="120"/>
        <v>109.52500000000001</v>
      </c>
      <c r="P1299" s="8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11">
        <f t="shared" si="124"/>
        <v>42461.497199074074</v>
      </c>
      <c r="T1299" s="11">
        <f t="shared" si="125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7">
        <f t="shared" si="120"/>
        <v>104.65</v>
      </c>
      <c r="P1300" s="8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11">
        <f t="shared" si="124"/>
        <v>42458.430925925924</v>
      </c>
      <c r="T1300" s="11">
        <f t="shared" si="125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7">
        <f t="shared" si="120"/>
        <v>124</v>
      </c>
      <c r="P1301" s="8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11">
        <f t="shared" si="124"/>
        <v>42169.564340277779</v>
      </c>
      <c r="T1301" s="11">
        <f t="shared" si="125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7">
        <f t="shared" si="120"/>
        <v>135</v>
      </c>
      <c r="P1302" s="8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1">
        <f t="shared" si="124"/>
        <v>42483.425208333334</v>
      </c>
      <c r="T1302" s="11">
        <f t="shared" si="125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7">
        <f t="shared" si="120"/>
        <v>102.75000000000001</v>
      </c>
      <c r="P1303" s="8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11">
        <f t="shared" si="124"/>
        <v>42195.499745370369</v>
      </c>
      <c r="T1303" s="11">
        <f t="shared" si="125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7">
        <f t="shared" si="120"/>
        <v>100</v>
      </c>
      <c r="P1304" s="8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1">
        <f t="shared" si="124"/>
        <v>42674.807997685188</v>
      </c>
      <c r="T1304" s="11">
        <f t="shared" si="125"/>
        <v>42704.849664351852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7">
        <f t="shared" si="120"/>
        <v>130.26085714285716</v>
      </c>
      <c r="P1305" s="8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11">
        <f t="shared" si="124"/>
        <v>42566.191203703704</v>
      </c>
      <c r="T1305" s="11">
        <f t="shared" si="125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7">
        <f t="shared" si="120"/>
        <v>39.627499999999998</v>
      </c>
      <c r="P1306" s="8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11">
        <f t="shared" si="124"/>
        <v>42746.944502314815</v>
      </c>
      <c r="T1306" s="11">
        <f t="shared" si="125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7">
        <f t="shared" si="120"/>
        <v>25.976666666666663</v>
      </c>
      <c r="P1307" s="8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11">
        <f t="shared" si="124"/>
        <v>42543.415601851855</v>
      </c>
      <c r="T1307" s="11">
        <f t="shared" si="125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7">
        <f t="shared" si="120"/>
        <v>65.24636363636364</v>
      </c>
      <c r="P1308" s="8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11">
        <f t="shared" si="124"/>
        <v>41947.207569444443</v>
      </c>
      <c r="T1308" s="11">
        <f t="shared" si="125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7">
        <f t="shared" si="120"/>
        <v>11.514000000000001</v>
      </c>
      <c r="P1309" s="8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11">
        <f t="shared" si="124"/>
        <v>42387.253229166672</v>
      </c>
      <c r="T1309" s="11">
        <f t="shared" si="125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7">
        <f t="shared" si="120"/>
        <v>11.360000000000001</v>
      </c>
      <c r="P1310" s="8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11">
        <f t="shared" si="124"/>
        <v>42611.363564814819</v>
      </c>
      <c r="T1310" s="11">
        <f t="shared" si="125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7">
        <f t="shared" si="120"/>
        <v>111.99130434782609</v>
      </c>
      <c r="P1311" s="8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11">
        <f t="shared" si="124"/>
        <v>42257.632731481484</v>
      </c>
      <c r="T1311" s="11">
        <f t="shared" si="125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7">
        <f t="shared" si="120"/>
        <v>15.5</v>
      </c>
      <c r="P1312" s="8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11">
        <f t="shared" si="124"/>
        <v>42556.417245370365</v>
      </c>
      <c r="T1312" s="11">
        <f t="shared" si="125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7">
        <f t="shared" si="120"/>
        <v>32.027999999999999</v>
      </c>
      <c r="P1313" s="8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1">
        <f t="shared" si="124"/>
        <v>42669.552303240736</v>
      </c>
      <c r="T1313" s="11">
        <f t="shared" si="125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7">
        <f t="shared" si="120"/>
        <v>0.60869565217391308</v>
      </c>
      <c r="P1314" s="8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1">
        <f t="shared" si="124"/>
        <v>42082.452800925923</v>
      </c>
      <c r="T1314" s="11">
        <f t="shared" si="125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7">
        <f t="shared" si="120"/>
        <v>31.114999999999998</v>
      </c>
      <c r="P1315" s="8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11">
        <f t="shared" si="124"/>
        <v>42402.459652777776</v>
      </c>
      <c r="T1315" s="11">
        <f t="shared" si="125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7">
        <f t="shared" si="120"/>
        <v>1.1266666666666667</v>
      </c>
      <c r="P1316" s="8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11">
        <f t="shared" si="124"/>
        <v>42604.419675925921</v>
      </c>
      <c r="T1316" s="11">
        <f t="shared" si="125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7">
        <f t="shared" si="120"/>
        <v>40.404000000000003</v>
      </c>
      <c r="P1317" s="8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11">
        <f t="shared" si="124"/>
        <v>42278.248240740737</v>
      </c>
      <c r="T1317" s="11">
        <f t="shared" si="125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7">
        <f t="shared" si="120"/>
        <v>1.3333333333333333E-3</v>
      </c>
      <c r="P1318" s="8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1">
        <f t="shared" si="124"/>
        <v>42393.711909722224</v>
      </c>
      <c r="T1318" s="11">
        <f t="shared" si="125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7">
        <f t="shared" si="120"/>
        <v>5.7334999999999994</v>
      </c>
      <c r="P1319" s="8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11">
        <f t="shared" si="124"/>
        <v>42519.985486111109</v>
      </c>
      <c r="T1319" s="11">
        <f t="shared" si="125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7">
        <f t="shared" si="120"/>
        <v>15.324999999999999</v>
      </c>
      <c r="P1320" s="8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11">
        <f t="shared" si="124"/>
        <v>41984.793657407412</v>
      </c>
      <c r="T1320" s="11">
        <f t="shared" si="125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7">
        <f t="shared" si="120"/>
        <v>15.103448275862069</v>
      </c>
      <c r="P1321" s="8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11">
        <f t="shared" si="124"/>
        <v>41816.562094907407</v>
      </c>
      <c r="T1321" s="11">
        <f t="shared" si="125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7">
        <f t="shared" si="120"/>
        <v>0.503</v>
      </c>
      <c r="P1322" s="8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11">
        <f t="shared" si="124"/>
        <v>42705.440347222218</v>
      </c>
      <c r="T1322" s="11">
        <f t="shared" si="125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7">
        <f t="shared" si="120"/>
        <v>1.3028138528138529</v>
      </c>
      <c r="P1323" s="8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11">
        <f t="shared" si="124"/>
        <v>42697.49927083333</v>
      </c>
      <c r="T1323" s="11">
        <f t="shared" si="125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7">
        <f t="shared" si="120"/>
        <v>0.30285714285714288</v>
      </c>
      <c r="P1324" s="8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1">
        <f t="shared" si="124"/>
        <v>42115.406539351854</v>
      </c>
      <c r="T1324" s="11">
        <f t="shared" si="125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7">
        <f t="shared" si="120"/>
        <v>8.8800000000000008</v>
      </c>
      <c r="P1325" s="8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11">
        <f t="shared" si="124"/>
        <v>42451.448449074072</v>
      </c>
      <c r="T1325" s="11">
        <f t="shared" si="125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7">
        <f t="shared" si="120"/>
        <v>9.84</v>
      </c>
      <c r="P1326" s="8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11">
        <f t="shared" si="124"/>
        <v>42626.383703703701</v>
      </c>
      <c r="T1326" s="11">
        <f t="shared" si="125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7">
        <f t="shared" si="120"/>
        <v>2.4299999999999997</v>
      </c>
      <c r="P1327" s="8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1">
        <f t="shared" si="124"/>
        <v>42703.836053240739</v>
      </c>
      <c r="T1327" s="11">
        <f t="shared" si="125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7">
        <f t="shared" si="120"/>
        <v>1.1299999999999999</v>
      </c>
      <c r="P1328" s="8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11">
        <f t="shared" si="124"/>
        <v>41974.541990740741</v>
      </c>
      <c r="T1328" s="11">
        <f t="shared" si="125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7">
        <f t="shared" si="120"/>
        <v>3.5520833333333335</v>
      </c>
      <c r="P1329" s="8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11">
        <f t="shared" si="124"/>
        <v>42123.428645833337</v>
      </c>
      <c r="T1329" s="11">
        <f t="shared" si="125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7">
        <f t="shared" si="120"/>
        <v>2.3306666666666667</v>
      </c>
      <c r="P1330" s="8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11">
        <f t="shared" si="124"/>
        <v>42612.392754629633</v>
      </c>
      <c r="T1330" s="11">
        <f t="shared" si="125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7">
        <f t="shared" si="120"/>
        <v>0.81600000000000006</v>
      </c>
      <c r="P1331" s="8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11">
        <f t="shared" si="124"/>
        <v>41934.971585648149</v>
      </c>
      <c r="T1331" s="11">
        <f t="shared" si="125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7">
        <f t="shared" si="120"/>
        <v>22.494285714285713</v>
      </c>
      <c r="P1332" s="8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1">
        <f t="shared" si="124"/>
        <v>42522.026724537034</v>
      </c>
      <c r="T1332" s="11">
        <f t="shared" si="125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7">
        <f t="shared" si="120"/>
        <v>1.3668</v>
      </c>
      <c r="P1333" s="8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1">
        <f t="shared" si="124"/>
        <v>42569.25409722222</v>
      </c>
      <c r="T1333" s="11">
        <f t="shared" si="125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7">
        <f t="shared" si="120"/>
        <v>0</v>
      </c>
      <c r="P1334" s="8" t="e">
        <f t="shared" si="121"/>
        <v>#DIV/0!</v>
      </c>
      <c r="Q1334" s="9" t="str">
        <f t="shared" si="122"/>
        <v>technology</v>
      </c>
      <c r="R1334" s="9" t="str">
        <f t="shared" si="123"/>
        <v>wearables</v>
      </c>
      <c r="S1334" s="11">
        <f t="shared" si="124"/>
        <v>42731.810277777782</v>
      </c>
      <c r="T1334" s="11">
        <f t="shared" si="125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7">
        <f t="shared" si="120"/>
        <v>0</v>
      </c>
      <c r="P1335" s="8" t="e">
        <f t="shared" si="121"/>
        <v>#DIV/0!</v>
      </c>
      <c r="Q1335" s="9" t="str">
        <f t="shared" si="122"/>
        <v>technology</v>
      </c>
      <c r="R1335" s="9" t="str">
        <f t="shared" si="123"/>
        <v>wearables</v>
      </c>
      <c r="S1335" s="11">
        <f t="shared" si="124"/>
        <v>41805.856770833336</v>
      </c>
      <c r="T1335" s="11">
        <f t="shared" si="125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7">
        <f t="shared" si="120"/>
        <v>10.754135338345865</v>
      </c>
      <c r="P1336" s="8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11">
        <f t="shared" si="124"/>
        <v>42410.524155092593</v>
      </c>
      <c r="T1336" s="11">
        <f t="shared" si="125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7">
        <f t="shared" si="120"/>
        <v>19.759999999999998</v>
      </c>
      <c r="P1337" s="8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1">
        <f t="shared" si="124"/>
        <v>42313.686365740738</v>
      </c>
      <c r="T1337" s="11">
        <f t="shared" si="125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7">
        <f t="shared" si="120"/>
        <v>84.946999999999989</v>
      </c>
      <c r="P1338" s="8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11">
        <f t="shared" si="124"/>
        <v>41955.613750000004</v>
      </c>
      <c r="T1338" s="11">
        <f t="shared" si="125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7">
        <f t="shared" si="120"/>
        <v>49.381999999999998</v>
      </c>
      <c r="P1339" s="8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11">
        <f t="shared" si="124"/>
        <v>42767.327303240745</v>
      </c>
      <c r="T1339" s="11">
        <f t="shared" si="125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7">
        <f t="shared" si="120"/>
        <v>3.3033333333333332</v>
      </c>
      <c r="P1340" s="8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11">
        <f t="shared" si="124"/>
        <v>42188.553622685184</v>
      </c>
      <c r="T1340" s="11">
        <f t="shared" si="125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7">
        <f t="shared" si="120"/>
        <v>6.6339999999999995</v>
      </c>
      <c r="P1341" s="8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11">
        <f t="shared" si="124"/>
        <v>41936.397164351853</v>
      </c>
      <c r="T1341" s="11">
        <f t="shared" si="125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7">
        <f t="shared" si="120"/>
        <v>0</v>
      </c>
      <c r="P1342" s="8" t="e">
        <f t="shared" si="121"/>
        <v>#DIV/0!</v>
      </c>
      <c r="Q1342" s="9" t="str">
        <f t="shared" si="122"/>
        <v>technology</v>
      </c>
      <c r="R1342" s="9" t="str">
        <f t="shared" si="123"/>
        <v>wearables</v>
      </c>
      <c r="S1342" s="11">
        <f t="shared" si="124"/>
        <v>41836.345520833333</v>
      </c>
      <c r="T1342" s="11">
        <f t="shared" si="125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7">
        <f t="shared" si="120"/>
        <v>70.36</v>
      </c>
      <c r="P1343" s="8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11">
        <f t="shared" si="124"/>
        <v>42612.374039351853</v>
      </c>
      <c r="T1343" s="11">
        <f t="shared" si="125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7">
        <f t="shared" si="120"/>
        <v>0.2</v>
      </c>
      <c r="P1344" s="8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1">
        <f t="shared" si="124"/>
        <v>42172.566423611112</v>
      </c>
      <c r="T1344" s="11">
        <f t="shared" si="125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7">
        <f t="shared" si="120"/>
        <v>102.298</v>
      </c>
      <c r="P1345" s="8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11">
        <f t="shared" si="124"/>
        <v>42542.276423611111</v>
      </c>
      <c r="T1345" s="11">
        <f t="shared" si="125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7">
        <f t="shared" si="120"/>
        <v>377.73333333333335</v>
      </c>
      <c r="P1346" s="8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11">
        <f t="shared" si="124"/>
        <v>42522.539803240739</v>
      </c>
      <c r="T1346" s="11">
        <f t="shared" si="125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7">
        <f t="shared" ref="O1347:O1410" si="126">(E1347/D1347)*100</f>
        <v>125</v>
      </c>
      <c r="P1347" s="8">
        <f t="shared" ref="P1347:P1410" si="127">E1347/L1347</f>
        <v>53.571428571428569</v>
      </c>
      <c r="Q1347" s="9" t="str">
        <f t="shared" ref="Q1347:Q1410" si="128">LEFT(N1347, SEARCH("/",N1347,1)-1)</f>
        <v>publishing</v>
      </c>
      <c r="R1347" s="9" t="str">
        <f t="shared" ref="R1347:R1410" si="129">RIGHT(N1347, LEN(N1347)-SEARCH("/",N1347))</f>
        <v>nonfiction</v>
      </c>
      <c r="S1347" s="11">
        <f t="shared" ref="S1347:S1410" si="130">((J1347/(60*60*24))+DATE(1970,1,1))+(-6/24)</f>
        <v>41799.564340277779</v>
      </c>
      <c r="T1347" s="11">
        <f t="shared" ref="T1347:T1410" si="131">((I1347/(60*60*24))+DATE(1970,1,1))+(-6/24)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7">
        <f t="shared" si="126"/>
        <v>147.32653061224491</v>
      </c>
      <c r="P1348" s="8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11">
        <f t="shared" si="130"/>
        <v>41421.825821759259</v>
      </c>
      <c r="T1348" s="11">
        <f t="shared" si="131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7">
        <f t="shared" si="126"/>
        <v>102.2</v>
      </c>
      <c r="P1349" s="8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11">
        <f t="shared" si="130"/>
        <v>42040.388020833328</v>
      </c>
      <c r="T1349" s="11">
        <f t="shared" si="131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7">
        <f t="shared" si="126"/>
        <v>101.8723404255319</v>
      </c>
      <c r="P1350" s="8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11">
        <f t="shared" si="130"/>
        <v>41963.256168981483</v>
      </c>
      <c r="T1350" s="11">
        <f t="shared" si="131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7">
        <f t="shared" si="126"/>
        <v>204.2</v>
      </c>
      <c r="P1351" s="8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11">
        <f t="shared" si="130"/>
        <v>42317.08258101852</v>
      </c>
      <c r="T1351" s="11">
        <f t="shared" si="131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7">
        <f t="shared" si="126"/>
        <v>104.05</v>
      </c>
      <c r="P1352" s="8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11">
        <f t="shared" si="130"/>
        <v>42333.763124999998</v>
      </c>
      <c r="T1352" s="11">
        <f t="shared" si="131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7">
        <f t="shared" si="126"/>
        <v>101.265</v>
      </c>
      <c r="P1353" s="8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11">
        <f t="shared" si="130"/>
        <v>42382.49009259259</v>
      </c>
      <c r="T1353" s="11">
        <f t="shared" si="131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7">
        <f t="shared" si="126"/>
        <v>136.13999999999999</v>
      </c>
      <c r="P1354" s="8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11">
        <f t="shared" si="130"/>
        <v>42200.328310185185</v>
      </c>
      <c r="T1354" s="11">
        <f t="shared" si="131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7">
        <f t="shared" si="126"/>
        <v>133.6</v>
      </c>
      <c r="P1355" s="8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11">
        <f t="shared" si="130"/>
        <v>41308.86791666667</v>
      </c>
      <c r="T1355" s="11">
        <f t="shared" si="131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7">
        <f t="shared" si="126"/>
        <v>130.25</v>
      </c>
      <c r="P1356" s="8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11">
        <f t="shared" si="130"/>
        <v>42502.557627314818</v>
      </c>
      <c r="T1356" s="11">
        <f t="shared" si="131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7">
        <f t="shared" si="126"/>
        <v>122.67999999999999</v>
      </c>
      <c r="P1357" s="8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11">
        <f t="shared" si="130"/>
        <v>41213.004687499997</v>
      </c>
      <c r="T1357" s="11">
        <f t="shared" si="131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7">
        <f t="shared" si="126"/>
        <v>182.81058823529412</v>
      </c>
      <c r="P1358" s="8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11">
        <f t="shared" si="130"/>
        <v>41429.788888888885</v>
      </c>
      <c r="T1358" s="11">
        <f t="shared" si="131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7">
        <f t="shared" si="126"/>
        <v>125.29999999999998</v>
      </c>
      <c r="P1359" s="8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11">
        <f t="shared" si="130"/>
        <v>41304.712233796294</v>
      </c>
      <c r="T1359" s="11">
        <f t="shared" si="131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7">
        <f t="shared" si="126"/>
        <v>111.66666666666667</v>
      </c>
      <c r="P1360" s="8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11">
        <f t="shared" si="130"/>
        <v>40689.320868055554</v>
      </c>
      <c r="T1360" s="11">
        <f t="shared" si="131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7">
        <f t="shared" si="126"/>
        <v>115.75757575757575</v>
      </c>
      <c r="P1361" s="8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11">
        <f t="shared" si="130"/>
        <v>40668.564699074072</v>
      </c>
      <c r="T1361" s="11">
        <f t="shared" si="131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7">
        <f t="shared" si="126"/>
        <v>173.2</v>
      </c>
      <c r="P1362" s="8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11">
        <f t="shared" si="130"/>
        <v>41095.650694444441</v>
      </c>
      <c r="T1362" s="11">
        <f t="shared" si="131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7">
        <f t="shared" si="126"/>
        <v>125.98333333333333</v>
      </c>
      <c r="P1363" s="8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11">
        <f t="shared" si="130"/>
        <v>41781.467268518521</v>
      </c>
      <c r="T1363" s="11">
        <f t="shared" si="131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7">
        <f t="shared" si="126"/>
        <v>109.1</v>
      </c>
      <c r="P1364" s="8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1">
        <f t="shared" si="130"/>
        <v>41464.684386574074</v>
      </c>
      <c r="T1364" s="11">
        <f t="shared" si="131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7">
        <f t="shared" si="126"/>
        <v>100</v>
      </c>
      <c r="P1365" s="8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1">
        <f t="shared" si="130"/>
        <v>42396.5940625</v>
      </c>
      <c r="T1365" s="11">
        <f t="shared" si="131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7">
        <f t="shared" si="126"/>
        <v>118.64285714285714</v>
      </c>
      <c r="P1366" s="8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11">
        <f t="shared" si="130"/>
        <v>41951.4456712963</v>
      </c>
      <c r="T1366" s="11">
        <f t="shared" si="131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7">
        <f t="shared" si="126"/>
        <v>100.26666666666667</v>
      </c>
      <c r="P1367" s="8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11">
        <f t="shared" si="130"/>
        <v>42049.483240740738</v>
      </c>
      <c r="T1367" s="11">
        <f t="shared" si="131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7">
        <f t="shared" si="126"/>
        <v>126.48920000000001</v>
      </c>
      <c r="P1368" s="8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11">
        <f t="shared" si="130"/>
        <v>41924.746099537035</v>
      </c>
      <c r="T1368" s="11">
        <f t="shared" si="131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7">
        <f t="shared" si="126"/>
        <v>114.26</v>
      </c>
      <c r="P1369" s="8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11">
        <f t="shared" si="130"/>
        <v>42291.752893518518</v>
      </c>
      <c r="T1369" s="11">
        <f t="shared" si="131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7">
        <f t="shared" si="126"/>
        <v>110.7</v>
      </c>
      <c r="P1370" s="8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11">
        <f t="shared" si="130"/>
        <v>42145.940902777773</v>
      </c>
      <c r="T1370" s="11">
        <f t="shared" si="131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7">
        <f t="shared" si="126"/>
        <v>105.34805315203954</v>
      </c>
      <c r="P1371" s="8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11">
        <f t="shared" si="130"/>
        <v>41710.344282407408</v>
      </c>
      <c r="T1371" s="11">
        <f t="shared" si="131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7">
        <f t="shared" si="126"/>
        <v>103.66666666666666</v>
      </c>
      <c r="P1372" s="8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1">
        <f t="shared" si="130"/>
        <v>41547.75335648148</v>
      </c>
      <c r="T1372" s="11">
        <f t="shared" si="131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7">
        <f t="shared" si="126"/>
        <v>107.08672667523933</v>
      </c>
      <c r="P1373" s="8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11">
        <f t="shared" si="130"/>
        <v>42101.508587962962</v>
      </c>
      <c r="T1373" s="11">
        <f t="shared" si="131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7">
        <f t="shared" si="126"/>
        <v>124</v>
      </c>
      <c r="P1374" s="8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1">
        <f t="shared" si="130"/>
        <v>41072.489953703705</v>
      </c>
      <c r="T1374" s="11">
        <f t="shared" si="131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7">
        <f t="shared" si="126"/>
        <v>105.01</v>
      </c>
      <c r="P1375" s="8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11">
        <f t="shared" si="130"/>
        <v>42704.70177083333</v>
      </c>
      <c r="T1375" s="11">
        <f t="shared" si="131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7">
        <f t="shared" si="126"/>
        <v>189.46666666666667</v>
      </c>
      <c r="P1376" s="8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11">
        <f t="shared" si="130"/>
        <v>42423.911898148144</v>
      </c>
      <c r="T1376" s="11">
        <f t="shared" si="131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7">
        <f t="shared" si="126"/>
        <v>171.32499999999999</v>
      </c>
      <c r="P1377" s="8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11">
        <f t="shared" si="130"/>
        <v>42719.816192129627</v>
      </c>
      <c r="T1377" s="11">
        <f t="shared" si="131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7">
        <f t="shared" si="126"/>
        <v>252.48648648648651</v>
      </c>
      <c r="P1378" s="8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11">
        <f t="shared" si="130"/>
        <v>42677.419050925921</v>
      </c>
      <c r="T1378" s="11">
        <f t="shared" si="131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7">
        <f t="shared" si="126"/>
        <v>116.15384615384616</v>
      </c>
      <c r="P1379" s="8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11">
        <f t="shared" si="130"/>
        <v>42746.969560185185</v>
      </c>
      <c r="T1379" s="11">
        <f t="shared" si="131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7">
        <f t="shared" si="126"/>
        <v>203.35000000000002</v>
      </c>
      <c r="P1380" s="8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11">
        <f t="shared" si="130"/>
        <v>42568.509375000001</v>
      </c>
      <c r="T1380" s="11">
        <f t="shared" si="131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7">
        <f t="shared" si="126"/>
        <v>111.60000000000001</v>
      </c>
      <c r="P1381" s="8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11">
        <f t="shared" si="130"/>
        <v>42130.241620370369</v>
      </c>
      <c r="T1381" s="11">
        <f t="shared" si="131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7">
        <f t="shared" si="126"/>
        <v>424</v>
      </c>
      <c r="P1382" s="8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1">
        <f t="shared" si="130"/>
        <v>42141.512800925921</v>
      </c>
      <c r="T1382" s="11">
        <f t="shared" si="131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7">
        <f t="shared" si="126"/>
        <v>107.1</v>
      </c>
      <c r="P1383" s="8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11">
        <f t="shared" si="130"/>
        <v>42702.964409722219</v>
      </c>
      <c r="T1383" s="11">
        <f t="shared" si="131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7">
        <f t="shared" si="126"/>
        <v>104.3625</v>
      </c>
      <c r="P1384" s="8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11">
        <f t="shared" si="130"/>
        <v>41370.550185185188</v>
      </c>
      <c r="T1384" s="11">
        <f t="shared" si="131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7">
        <f t="shared" si="126"/>
        <v>212.40909090909091</v>
      </c>
      <c r="P1385" s="8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11">
        <f t="shared" si="130"/>
        <v>42706.824976851851</v>
      </c>
      <c r="T1385" s="11">
        <f t="shared" si="131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7">
        <f t="shared" si="126"/>
        <v>124.08571428571429</v>
      </c>
      <c r="P1386" s="8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11">
        <f t="shared" si="130"/>
        <v>42160.485208333332</v>
      </c>
      <c r="T1386" s="11">
        <f t="shared" si="131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7">
        <f t="shared" si="126"/>
        <v>110.406125</v>
      </c>
      <c r="P1387" s="8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11">
        <f t="shared" si="130"/>
        <v>42433.438900462963</v>
      </c>
      <c r="T1387" s="11">
        <f t="shared" si="131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7">
        <f t="shared" si="126"/>
        <v>218.75</v>
      </c>
      <c r="P1388" s="8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1">
        <f t="shared" si="130"/>
        <v>42184.396863425922</v>
      </c>
      <c r="T1388" s="11">
        <f t="shared" si="131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7">
        <f t="shared" si="126"/>
        <v>136.625</v>
      </c>
      <c r="P1389" s="8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11">
        <f t="shared" si="130"/>
        <v>42126.67123842593</v>
      </c>
      <c r="T1389" s="11">
        <f t="shared" si="131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7">
        <f t="shared" si="126"/>
        <v>134.8074</v>
      </c>
      <c r="P1390" s="8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11">
        <f t="shared" si="130"/>
        <v>42634.364780092597</v>
      </c>
      <c r="T1390" s="11">
        <f t="shared" si="131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7">
        <f t="shared" si="126"/>
        <v>145.4</v>
      </c>
      <c r="P1391" s="8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11">
        <f t="shared" si="130"/>
        <v>42565.230983796297</v>
      </c>
      <c r="T1391" s="11">
        <f t="shared" si="131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7">
        <f t="shared" si="126"/>
        <v>109.10714285714285</v>
      </c>
      <c r="P1392" s="8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11">
        <f t="shared" si="130"/>
        <v>42087.553310185191</v>
      </c>
      <c r="T1392" s="11">
        <f t="shared" si="131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7">
        <f t="shared" si="126"/>
        <v>110.2</v>
      </c>
      <c r="P1393" s="8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11">
        <f t="shared" si="130"/>
        <v>42193.400671296295</v>
      </c>
      <c r="T1393" s="11">
        <f t="shared" si="131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7">
        <f t="shared" si="126"/>
        <v>113.64000000000001</v>
      </c>
      <c r="P1394" s="8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11">
        <f t="shared" si="130"/>
        <v>42400.904930555553</v>
      </c>
      <c r="T1394" s="11">
        <f t="shared" si="131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7">
        <f t="shared" si="126"/>
        <v>102.35000000000001</v>
      </c>
      <c r="P1395" s="8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11">
        <f t="shared" si="130"/>
        <v>42553.431979166664</v>
      </c>
      <c r="T1395" s="11">
        <f t="shared" si="131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7">
        <f t="shared" si="126"/>
        <v>122.13333333333334</v>
      </c>
      <c r="P1396" s="8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11">
        <f t="shared" si="130"/>
        <v>42751.894976851851</v>
      </c>
      <c r="T1396" s="11">
        <f t="shared" si="131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7">
        <f t="shared" si="126"/>
        <v>111.88571428571427</v>
      </c>
      <c r="P1397" s="8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11">
        <f t="shared" si="130"/>
        <v>42719.65834490741</v>
      </c>
      <c r="T1397" s="11">
        <f t="shared" si="131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7">
        <f t="shared" si="126"/>
        <v>107.3</v>
      </c>
      <c r="P1398" s="8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11">
        <f t="shared" si="130"/>
        <v>42018.74863425926</v>
      </c>
      <c r="T1398" s="11">
        <f t="shared" si="131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7">
        <f t="shared" si="126"/>
        <v>113.85000000000001</v>
      </c>
      <c r="P1399" s="8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11">
        <f t="shared" si="130"/>
        <v>42640.667939814812</v>
      </c>
      <c r="T1399" s="11">
        <f t="shared" si="131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7">
        <f t="shared" si="126"/>
        <v>109.68181818181819</v>
      </c>
      <c r="P1400" s="8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11">
        <f t="shared" si="130"/>
        <v>42526.624236111107</v>
      </c>
      <c r="T1400" s="11">
        <f t="shared" si="131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7">
        <f t="shared" si="126"/>
        <v>126.14444444444443</v>
      </c>
      <c r="P1401" s="8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11">
        <f t="shared" si="130"/>
        <v>41888.754317129627</v>
      </c>
      <c r="T1401" s="11">
        <f t="shared" si="131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7">
        <f t="shared" si="126"/>
        <v>167.42857142857144</v>
      </c>
      <c r="P1402" s="8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11">
        <f t="shared" si="130"/>
        <v>42498.091122685189</v>
      </c>
      <c r="T1402" s="11">
        <f t="shared" si="131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7">
        <f t="shared" si="126"/>
        <v>496.52000000000004</v>
      </c>
      <c r="P1403" s="8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11">
        <f t="shared" si="130"/>
        <v>41399.74622685185</v>
      </c>
      <c r="T1403" s="11">
        <f t="shared" si="131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7">
        <f t="shared" si="126"/>
        <v>109.16</v>
      </c>
      <c r="P1404" s="8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11">
        <f t="shared" si="130"/>
        <v>42064.803368055553</v>
      </c>
      <c r="T1404" s="11">
        <f t="shared" si="131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7">
        <f t="shared" si="126"/>
        <v>102.57499999999999</v>
      </c>
      <c r="P1405" s="8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11">
        <f t="shared" si="130"/>
        <v>41450.812905092593</v>
      </c>
      <c r="T1405" s="11">
        <f t="shared" si="131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7">
        <f t="shared" si="126"/>
        <v>1.6620689655172414</v>
      </c>
      <c r="P1406" s="8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1">
        <f t="shared" si="130"/>
        <v>42032.260243055556</v>
      </c>
      <c r="T1406" s="11">
        <f t="shared" si="131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7">
        <f t="shared" si="126"/>
        <v>0.42</v>
      </c>
      <c r="P1407" s="8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11">
        <f t="shared" si="130"/>
        <v>41941.430567129632</v>
      </c>
      <c r="T1407" s="11">
        <f t="shared" si="131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7">
        <f t="shared" si="126"/>
        <v>0.125</v>
      </c>
      <c r="P1408" s="8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1">
        <f t="shared" si="130"/>
        <v>42297.182951388888</v>
      </c>
      <c r="T1408" s="11">
        <f t="shared" si="131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7">
        <f t="shared" si="126"/>
        <v>0.5</v>
      </c>
      <c r="P1409" s="8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1">
        <f t="shared" si="130"/>
        <v>41838.286782407406</v>
      </c>
      <c r="T1409" s="11">
        <f t="shared" si="131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7">
        <f t="shared" si="126"/>
        <v>7.1999999999999993</v>
      </c>
      <c r="P1410" s="8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1">
        <f t="shared" si="130"/>
        <v>42291.622175925921</v>
      </c>
      <c r="T1410" s="11">
        <f t="shared" si="131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7">
        <f t="shared" ref="O1411:O1474" si="132">(E1411/D1411)*100</f>
        <v>0</v>
      </c>
      <c r="P1411" s="8" t="e">
        <f t="shared" ref="P1411:P1474" si="133">E1411/L1411</f>
        <v>#DIV/0!</v>
      </c>
      <c r="Q1411" s="9" t="str">
        <f t="shared" ref="Q1411:Q1474" si="134">LEFT(N1411, SEARCH("/",N1411,1)-1)</f>
        <v>publishing</v>
      </c>
      <c r="R1411" s="9" t="str">
        <f t="shared" ref="R1411:R1474" si="135">RIGHT(N1411, LEN(N1411)-SEARCH("/",N1411))</f>
        <v>translations</v>
      </c>
      <c r="S1411" s="11">
        <f t="shared" ref="S1411:S1474" si="136">((J1411/(60*60*24))+DATE(1970,1,1))+(-6/24)</f>
        <v>41944.883506944447</v>
      </c>
      <c r="T1411" s="11">
        <f t="shared" ref="T1411:T1474" si="137">((I1411/(60*60*24))+DATE(1970,1,1))+(-6/24)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7">
        <f t="shared" si="132"/>
        <v>1.6666666666666666E-2</v>
      </c>
      <c r="P1412" s="8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1">
        <f t="shared" si="136"/>
        <v>42479.068518518514</v>
      </c>
      <c r="T1412" s="11">
        <f t="shared" si="137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7">
        <f t="shared" si="132"/>
        <v>0.23333333333333336</v>
      </c>
      <c r="P1413" s="8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11">
        <f t="shared" si="136"/>
        <v>42012.809027777781</v>
      </c>
      <c r="T1413" s="11">
        <f t="shared" si="137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7">
        <f t="shared" si="132"/>
        <v>4.5714285714285712</v>
      </c>
      <c r="P1414" s="8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11">
        <f t="shared" si="136"/>
        <v>41946.813645833332</v>
      </c>
      <c r="T1414" s="11">
        <f t="shared" si="137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7">
        <f t="shared" si="132"/>
        <v>5</v>
      </c>
      <c r="P1415" s="8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1">
        <f t="shared" si="136"/>
        <v>42360.187152777777</v>
      </c>
      <c r="T1415" s="11">
        <f t="shared" si="137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7">
        <f t="shared" si="132"/>
        <v>0.2</v>
      </c>
      <c r="P1416" s="8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1">
        <f t="shared" si="136"/>
        <v>42708.00309027778</v>
      </c>
      <c r="T1416" s="11">
        <f t="shared" si="137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7">
        <f t="shared" si="132"/>
        <v>18.181818181818183</v>
      </c>
      <c r="P1417" s="8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11">
        <f t="shared" si="136"/>
        <v>42192.425821759258</v>
      </c>
      <c r="T1417" s="11">
        <f t="shared" si="137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7">
        <f t="shared" si="132"/>
        <v>0</v>
      </c>
      <c r="P1418" s="8" t="e">
        <f t="shared" si="133"/>
        <v>#DIV/0!</v>
      </c>
      <c r="Q1418" s="9" t="str">
        <f t="shared" si="134"/>
        <v>publishing</v>
      </c>
      <c r="R1418" s="9" t="str">
        <f t="shared" si="135"/>
        <v>translations</v>
      </c>
      <c r="S1418" s="11">
        <f t="shared" si="136"/>
        <v>42299.676145833335</v>
      </c>
      <c r="T1418" s="11">
        <f t="shared" si="137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7">
        <f t="shared" si="132"/>
        <v>1.2222222222222223</v>
      </c>
      <c r="P1419" s="8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1">
        <f t="shared" si="136"/>
        <v>42231.90016203704</v>
      </c>
      <c r="T1419" s="11">
        <f t="shared" si="137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7">
        <f t="shared" si="132"/>
        <v>0.2</v>
      </c>
      <c r="P1420" s="8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1">
        <f t="shared" si="136"/>
        <v>42395.206412037034</v>
      </c>
      <c r="T1420" s="11">
        <f t="shared" si="137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7">
        <f t="shared" si="132"/>
        <v>7.0634920634920633</v>
      </c>
      <c r="P1421" s="8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1">
        <f t="shared" si="136"/>
        <v>42622.206238425926</v>
      </c>
      <c r="T1421" s="11">
        <f t="shared" si="137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7">
        <f t="shared" si="132"/>
        <v>2.7272727272727271</v>
      </c>
      <c r="P1422" s="8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1">
        <f t="shared" si="136"/>
        <v>42524.417662037042</v>
      </c>
      <c r="T1422" s="11">
        <f t="shared" si="137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7">
        <f t="shared" si="132"/>
        <v>0.1</v>
      </c>
      <c r="P1423" s="8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1">
        <f t="shared" si="136"/>
        <v>42013.665613425925</v>
      </c>
      <c r="T1423" s="11">
        <f t="shared" si="137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7">
        <f t="shared" si="132"/>
        <v>0.104</v>
      </c>
      <c r="P1424" s="8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1">
        <f t="shared" si="136"/>
        <v>42603.989629629628</v>
      </c>
      <c r="T1424" s="11">
        <f t="shared" si="137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7">
        <f t="shared" si="132"/>
        <v>0.33333333333333337</v>
      </c>
      <c r="P1425" s="8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1">
        <f t="shared" si="136"/>
        <v>42340.110312500001</v>
      </c>
      <c r="T1425" s="11">
        <f t="shared" si="137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7">
        <f t="shared" si="132"/>
        <v>20.36</v>
      </c>
      <c r="P1426" s="8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11">
        <f t="shared" si="136"/>
        <v>42676.467615740738</v>
      </c>
      <c r="T1426" s="11">
        <f t="shared" si="137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7">
        <f t="shared" si="132"/>
        <v>0</v>
      </c>
      <c r="P1427" s="8" t="e">
        <f t="shared" si="133"/>
        <v>#DIV/0!</v>
      </c>
      <c r="Q1427" s="9" t="str">
        <f t="shared" si="134"/>
        <v>publishing</v>
      </c>
      <c r="R1427" s="9" t="str">
        <f t="shared" si="135"/>
        <v>translations</v>
      </c>
      <c r="S1427" s="11">
        <f t="shared" si="136"/>
        <v>42092.881469907406</v>
      </c>
      <c r="T1427" s="11">
        <f t="shared" si="137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7">
        <f t="shared" si="132"/>
        <v>0</v>
      </c>
      <c r="P1428" s="8" t="e">
        <f t="shared" si="133"/>
        <v>#DIV/0!</v>
      </c>
      <c r="Q1428" s="9" t="str">
        <f t="shared" si="134"/>
        <v>publishing</v>
      </c>
      <c r="R1428" s="9" t="str">
        <f t="shared" si="135"/>
        <v>translations</v>
      </c>
      <c r="S1428" s="11">
        <f t="shared" si="136"/>
        <v>42180.140277777777</v>
      </c>
      <c r="T1428" s="11">
        <f t="shared" si="137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7">
        <f t="shared" si="132"/>
        <v>8.3800000000000008</v>
      </c>
      <c r="P1429" s="8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1">
        <f t="shared" si="136"/>
        <v>42601.601678240739</v>
      </c>
      <c r="T1429" s="11">
        <f t="shared" si="137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7">
        <f t="shared" si="132"/>
        <v>4.5</v>
      </c>
      <c r="P1430" s="8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1">
        <f t="shared" si="136"/>
        <v>42432.129826388889</v>
      </c>
      <c r="T1430" s="11">
        <f t="shared" si="137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7">
        <f t="shared" si="132"/>
        <v>0</v>
      </c>
      <c r="P1431" s="8" t="e">
        <f t="shared" si="133"/>
        <v>#DIV/0!</v>
      </c>
      <c r="Q1431" s="9" t="str">
        <f t="shared" si="134"/>
        <v>publishing</v>
      </c>
      <c r="R1431" s="9" t="str">
        <f t="shared" si="135"/>
        <v>translations</v>
      </c>
      <c r="S1431" s="11">
        <f t="shared" si="136"/>
        <v>42073.810671296298</v>
      </c>
      <c r="T1431" s="11">
        <f t="shared" si="137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7">
        <f t="shared" si="132"/>
        <v>8.06</v>
      </c>
      <c r="P1432" s="8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1">
        <f t="shared" si="136"/>
        <v>41961.563518518524</v>
      </c>
      <c r="T1432" s="11">
        <f t="shared" si="137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7">
        <f t="shared" si="132"/>
        <v>31.94705882352941</v>
      </c>
      <c r="P1433" s="8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11">
        <f t="shared" si="136"/>
        <v>42303.960833333331</v>
      </c>
      <c r="T1433" s="11">
        <f t="shared" si="137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7">
        <f t="shared" si="132"/>
        <v>0</v>
      </c>
      <c r="P1434" s="8" t="e">
        <f t="shared" si="133"/>
        <v>#DIV/0!</v>
      </c>
      <c r="Q1434" s="9" t="str">
        <f t="shared" si="134"/>
        <v>publishing</v>
      </c>
      <c r="R1434" s="9" t="str">
        <f t="shared" si="135"/>
        <v>translations</v>
      </c>
      <c r="S1434" s="11">
        <f t="shared" si="136"/>
        <v>42175.530416666668</v>
      </c>
      <c r="T1434" s="11">
        <f t="shared" si="137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7">
        <f t="shared" si="132"/>
        <v>6.708333333333333</v>
      </c>
      <c r="P1435" s="8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1">
        <f t="shared" si="136"/>
        <v>42673.375868055555</v>
      </c>
      <c r="T1435" s="11">
        <f t="shared" si="137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7">
        <f t="shared" si="132"/>
        <v>9.9878048780487809</v>
      </c>
      <c r="P1436" s="8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11">
        <f t="shared" si="136"/>
        <v>42142.517106481479</v>
      </c>
      <c r="T1436" s="11">
        <f t="shared" si="137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7">
        <f t="shared" si="132"/>
        <v>0.1</v>
      </c>
      <c r="P1437" s="8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1">
        <f t="shared" si="136"/>
        <v>42258.530324074076</v>
      </c>
      <c r="T1437" s="11">
        <f t="shared" si="137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7">
        <f t="shared" si="132"/>
        <v>0.77</v>
      </c>
      <c r="P1438" s="8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1">
        <f t="shared" si="136"/>
        <v>42391.10019675926</v>
      </c>
      <c r="T1438" s="11">
        <f t="shared" si="137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7">
        <f t="shared" si="132"/>
        <v>26.900000000000002</v>
      </c>
      <c r="P1439" s="8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11">
        <f t="shared" si="136"/>
        <v>41796.281701388885</v>
      </c>
      <c r="T1439" s="11">
        <f t="shared" si="137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7">
        <f t="shared" si="132"/>
        <v>3</v>
      </c>
      <c r="P1440" s="8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1">
        <f t="shared" si="136"/>
        <v>42457.621516203704</v>
      </c>
      <c r="T1440" s="11">
        <f t="shared" si="137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7">
        <f t="shared" si="132"/>
        <v>6.6055045871559637</v>
      </c>
      <c r="P1441" s="8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1">
        <f t="shared" si="136"/>
        <v>42040.579872685186</v>
      </c>
      <c r="T1441" s="11">
        <f t="shared" si="137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7">
        <f t="shared" si="132"/>
        <v>7.6923076923076927E-3</v>
      </c>
      <c r="P1442" s="8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1">
        <f t="shared" si="136"/>
        <v>42486.498414351852</v>
      </c>
      <c r="T1442" s="11">
        <f t="shared" si="137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7">
        <f t="shared" si="132"/>
        <v>1.1222222222222222</v>
      </c>
      <c r="P1443" s="8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11">
        <f t="shared" si="136"/>
        <v>42198.515844907408</v>
      </c>
      <c r="T1443" s="11">
        <f t="shared" si="137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7">
        <f t="shared" si="132"/>
        <v>0</v>
      </c>
      <c r="P1444" s="8" t="e">
        <f t="shared" si="133"/>
        <v>#DIV/0!</v>
      </c>
      <c r="Q1444" s="9" t="str">
        <f t="shared" si="134"/>
        <v>publishing</v>
      </c>
      <c r="R1444" s="9" t="str">
        <f t="shared" si="135"/>
        <v>translations</v>
      </c>
      <c r="S1444" s="11">
        <f t="shared" si="136"/>
        <v>42485.39534722222</v>
      </c>
      <c r="T1444" s="11">
        <f t="shared" si="137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7">
        <f t="shared" si="132"/>
        <v>0</v>
      </c>
      <c r="P1445" s="8" t="e">
        <f t="shared" si="133"/>
        <v>#DIV/0!</v>
      </c>
      <c r="Q1445" s="9" t="str">
        <f t="shared" si="134"/>
        <v>publishing</v>
      </c>
      <c r="R1445" s="9" t="str">
        <f t="shared" si="135"/>
        <v>translations</v>
      </c>
      <c r="S1445" s="11">
        <f t="shared" si="136"/>
        <v>42707.676030092596</v>
      </c>
      <c r="T1445" s="11">
        <f t="shared" si="137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7">
        <f t="shared" si="132"/>
        <v>0</v>
      </c>
      <c r="P1446" s="8" t="e">
        <f t="shared" si="133"/>
        <v>#DIV/0!</v>
      </c>
      <c r="Q1446" s="9" t="str">
        <f t="shared" si="134"/>
        <v>publishing</v>
      </c>
      <c r="R1446" s="9" t="str">
        <f t="shared" si="135"/>
        <v>translations</v>
      </c>
      <c r="S1446" s="11">
        <f t="shared" si="136"/>
        <v>42199.623402777783</v>
      </c>
      <c r="T1446" s="11">
        <f t="shared" si="137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7">
        <f t="shared" si="132"/>
        <v>0</v>
      </c>
      <c r="P1447" s="8" t="e">
        <f t="shared" si="133"/>
        <v>#DIV/0!</v>
      </c>
      <c r="Q1447" s="9" t="str">
        <f t="shared" si="134"/>
        <v>publishing</v>
      </c>
      <c r="R1447" s="9" t="str">
        <f t="shared" si="135"/>
        <v>translations</v>
      </c>
      <c r="S1447" s="11">
        <f t="shared" si="136"/>
        <v>42139.292303240742</v>
      </c>
      <c r="T1447" s="11">
        <f t="shared" si="137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7">
        <f t="shared" si="132"/>
        <v>0</v>
      </c>
      <c r="P1448" s="8" t="e">
        <f t="shared" si="133"/>
        <v>#DIV/0!</v>
      </c>
      <c r="Q1448" s="9" t="str">
        <f t="shared" si="134"/>
        <v>publishing</v>
      </c>
      <c r="R1448" s="9" t="str">
        <f t="shared" si="135"/>
        <v>translations</v>
      </c>
      <c r="S1448" s="11">
        <f t="shared" si="136"/>
        <v>42461.197662037041</v>
      </c>
      <c r="T1448" s="11">
        <f t="shared" si="137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7">
        <f t="shared" si="132"/>
        <v>1.4999999999999999E-2</v>
      </c>
      <c r="P1449" s="8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1">
        <f t="shared" si="136"/>
        <v>42529.480717592596</v>
      </c>
      <c r="T1449" s="11">
        <f t="shared" si="137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7">
        <f t="shared" si="132"/>
        <v>0</v>
      </c>
      <c r="P1450" s="8" t="e">
        <f t="shared" si="133"/>
        <v>#DIV/0!</v>
      </c>
      <c r="Q1450" s="9" t="str">
        <f t="shared" si="134"/>
        <v>publishing</v>
      </c>
      <c r="R1450" s="9" t="str">
        <f t="shared" si="135"/>
        <v>translations</v>
      </c>
      <c r="S1450" s="11">
        <f t="shared" si="136"/>
        <v>42115.686550925922</v>
      </c>
      <c r="T1450" s="11">
        <f t="shared" si="137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7">
        <f t="shared" si="132"/>
        <v>0</v>
      </c>
      <c r="P1451" s="8" t="e">
        <f t="shared" si="133"/>
        <v>#DIV/0!</v>
      </c>
      <c r="Q1451" s="9" t="str">
        <f t="shared" si="134"/>
        <v>publishing</v>
      </c>
      <c r="R1451" s="9" t="str">
        <f t="shared" si="135"/>
        <v>translations</v>
      </c>
      <c r="S1451" s="11">
        <f t="shared" si="136"/>
        <v>42086.561400462961</v>
      </c>
      <c r="T1451" s="11">
        <f t="shared" si="137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7">
        <f t="shared" si="132"/>
        <v>1E-3</v>
      </c>
      <c r="P1452" s="8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1">
        <f t="shared" si="136"/>
        <v>42389.921261574069</v>
      </c>
      <c r="T1452" s="11">
        <f t="shared" si="137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7">
        <f t="shared" si="132"/>
        <v>1.0554089709762533E-2</v>
      </c>
      <c r="P1453" s="8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1">
        <f t="shared" si="136"/>
        <v>41931.709016203706</v>
      </c>
      <c r="T1453" s="11">
        <f t="shared" si="137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7">
        <f t="shared" si="132"/>
        <v>0</v>
      </c>
      <c r="P1454" s="8" t="e">
        <f t="shared" si="133"/>
        <v>#DIV/0!</v>
      </c>
      <c r="Q1454" s="9" t="str">
        <f t="shared" si="134"/>
        <v>publishing</v>
      </c>
      <c r="R1454" s="9" t="str">
        <f t="shared" si="135"/>
        <v>translations</v>
      </c>
      <c r="S1454" s="11">
        <f t="shared" si="136"/>
        <v>41818.453275462962</v>
      </c>
      <c r="T1454" s="11">
        <f t="shared" si="137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7">
        <f t="shared" si="132"/>
        <v>0</v>
      </c>
      <c r="P1455" s="8" t="e">
        <f t="shared" si="133"/>
        <v>#DIV/0!</v>
      </c>
      <c r="Q1455" s="9" t="str">
        <f t="shared" si="134"/>
        <v>publishing</v>
      </c>
      <c r="R1455" s="9" t="str">
        <f t="shared" si="135"/>
        <v>translations</v>
      </c>
      <c r="S1455" s="11">
        <f t="shared" si="136"/>
        <v>42795.446145833332</v>
      </c>
      <c r="T1455" s="11">
        <f t="shared" si="137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7">
        <f t="shared" si="132"/>
        <v>0.85714285714285721</v>
      </c>
      <c r="P1456" s="8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1">
        <f t="shared" si="136"/>
        <v>42463.616666666669</v>
      </c>
      <c r="T1456" s="11">
        <f t="shared" si="137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7">
        <f t="shared" si="132"/>
        <v>10.5</v>
      </c>
      <c r="P1457" s="8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1">
        <f t="shared" si="136"/>
        <v>41832.422685185185</v>
      </c>
      <c r="T1457" s="11">
        <f t="shared" si="137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7">
        <f t="shared" si="132"/>
        <v>2.9000000000000004</v>
      </c>
      <c r="P1458" s="8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11">
        <f t="shared" si="136"/>
        <v>42708.418576388889</v>
      </c>
      <c r="T1458" s="11">
        <f t="shared" si="137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7">
        <f t="shared" si="132"/>
        <v>0</v>
      </c>
      <c r="P1459" s="8" t="e">
        <f t="shared" si="133"/>
        <v>#DIV/0!</v>
      </c>
      <c r="Q1459" s="9" t="str">
        <f t="shared" si="134"/>
        <v>publishing</v>
      </c>
      <c r="R1459" s="9" t="str">
        <f t="shared" si="135"/>
        <v>translations</v>
      </c>
      <c r="S1459" s="11">
        <f t="shared" si="136"/>
        <v>42289.64634259259</v>
      </c>
      <c r="T1459" s="11">
        <f t="shared" si="137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7">
        <f t="shared" si="132"/>
        <v>0</v>
      </c>
      <c r="P1460" s="8" t="e">
        <f t="shared" si="133"/>
        <v>#DIV/0!</v>
      </c>
      <c r="Q1460" s="9" t="str">
        <f t="shared" si="134"/>
        <v>publishing</v>
      </c>
      <c r="R1460" s="9" t="str">
        <f t="shared" si="135"/>
        <v>translations</v>
      </c>
      <c r="S1460" s="11">
        <f t="shared" si="136"/>
        <v>41831.455555555556</v>
      </c>
      <c r="T1460" s="11">
        <f t="shared" si="137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7">
        <f t="shared" si="132"/>
        <v>0</v>
      </c>
      <c r="P1461" s="8" t="e">
        <f t="shared" si="133"/>
        <v>#DIV/0!</v>
      </c>
      <c r="Q1461" s="9" t="str">
        <f t="shared" si="134"/>
        <v>publishing</v>
      </c>
      <c r="R1461" s="9" t="str">
        <f t="shared" si="135"/>
        <v>translations</v>
      </c>
      <c r="S1461" s="11">
        <f t="shared" si="136"/>
        <v>42311.954814814817</v>
      </c>
      <c r="T1461" s="11">
        <f t="shared" si="137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7">
        <f t="shared" si="132"/>
        <v>0</v>
      </c>
      <c r="P1462" s="8" t="e">
        <f t="shared" si="133"/>
        <v>#DIV/0!</v>
      </c>
      <c r="Q1462" s="9" t="str">
        <f t="shared" si="134"/>
        <v>publishing</v>
      </c>
      <c r="R1462" s="9" t="str">
        <f t="shared" si="135"/>
        <v>translations</v>
      </c>
      <c r="S1462" s="11">
        <f t="shared" si="136"/>
        <v>41915.646967592591</v>
      </c>
      <c r="T1462" s="11">
        <f t="shared" si="137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7">
        <f t="shared" si="132"/>
        <v>101.24459999999999</v>
      </c>
      <c r="P1463" s="8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11">
        <f t="shared" si="136"/>
        <v>41899.395300925928</v>
      </c>
      <c r="T1463" s="11">
        <f t="shared" si="137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7">
        <f t="shared" si="132"/>
        <v>108.5175</v>
      </c>
      <c r="P1464" s="8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11">
        <f t="shared" si="136"/>
        <v>41344.412858796299</v>
      </c>
      <c r="T1464" s="11">
        <f t="shared" si="137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7">
        <f t="shared" si="132"/>
        <v>147.66666666666666</v>
      </c>
      <c r="P1465" s="8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1">
        <f t="shared" si="136"/>
        <v>41326.661319444444</v>
      </c>
      <c r="T1465" s="11">
        <f t="shared" si="137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7">
        <f t="shared" si="132"/>
        <v>163.19999999999999</v>
      </c>
      <c r="P1466" s="8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11">
        <f t="shared" si="136"/>
        <v>41291.411550925928</v>
      </c>
      <c r="T1466" s="11">
        <f t="shared" si="137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7">
        <f t="shared" si="132"/>
        <v>456.41449999999998</v>
      </c>
      <c r="P1467" s="8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11">
        <f t="shared" si="136"/>
        <v>40959.484398148146</v>
      </c>
      <c r="T1467" s="11">
        <f t="shared" si="137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7">
        <f t="shared" si="132"/>
        <v>107.87731249999999</v>
      </c>
      <c r="P1468" s="8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11">
        <f t="shared" si="136"/>
        <v>42339.922060185185</v>
      </c>
      <c r="T1468" s="11">
        <f t="shared" si="137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7">
        <f t="shared" si="132"/>
        <v>115.08</v>
      </c>
      <c r="P1469" s="8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1">
        <f t="shared" si="136"/>
        <v>40933.55190972222</v>
      </c>
      <c r="T1469" s="11">
        <f t="shared" si="137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7">
        <f t="shared" si="132"/>
        <v>102.36842105263158</v>
      </c>
      <c r="P1470" s="8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11">
        <f t="shared" si="136"/>
        <v>40645.764456018514</v>
      </c>
      <c r="T1470" s="11">
        <f t="shared" si="137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7">
        <f t="shared" si="132"/>
        <v>108.42485875706214</v>
      </c>
      <c r="P1471" s="8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11">
        <f t="shared" si="136"/>
        <v>41290.348483796297</v>
      </c>
      <c r="T1471" s="11">
        <f t="shared" si="137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7">
        <f t="shared" si="132"/>
        <v>125.13333333333334</v>
      </c>
      <c r="P1472" s="8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11">
        <f t="shared" si="136"/>
        <v>41250.577118055553</v>
      </c>
      <c r="T1472" s="11">
        <f t="shared" si="137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7">
        <f t="shared" si="132"/>
        <v>103.840625</v>
      </c>
      <c r="P1473" s="8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11">
        <f t="shared" si="136"/>
        <v>42073.707569444443</v>
      </c>
      <c r="T1473" s="11">
        <f t="shared" si="137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7">
        <f t="shared" si="132"/>
        <v>138.70400000000001</v>
      </c>
      <c r="P1474" s="8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11">
        <f t="shared" si="136"/>
        <v>41533.292858796296</v>
      </c>
      <c r="T1474" s="11">
        <f t="shared" si="137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7">
        <f t="shared" ref="O1475:O1538" si="138">(E1475/D1475)*100</f>
        <v>120.51600000000001</v>
      </c>
      <c r="P1475" s="8">
        <f t="shared" ref="P1475:P1538" si="139">E1475/L1475</f>
        <v>38.462553191489363</v>
      </c>
      <c r="Q1475" s="9" t="str">
        <f t="shared" ref="Q1475:Q1538" si="140">LEFT(N1475, SEARCH("/",N1475,1)-1)</f>
        <v>publishing</v>
      </c>
      <c r="R1475" s="9" t="str">
        <f t="shared" ref="R1475:R1538" si="141">RIGHT(N1475, LEN(N1475)-SEARCH("/",N1475))</f>
        <v>radio &amp; podcasts</v>
      </c>
      <c r="S1475" s="11">
        <f t="shared" ref="S1475:S1538" si="142">((J1475/(60*60*24))+DATE(1970,1,1))+(-6/24)</f>
        <v>40939.729618055557</v>
      </c>
      <c r="T1475" s="11">
        <f t="shared" ref="T1475:T1538" si="143">((I1475/(60*60*24))+DATE(1970,1,1))+(-6/24)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7">
        <f t="shared" si="138"/>
        <v>112.26666666666667</v>
      </c>
      <c r="P1476" s="8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11">
        <f t="shared" si="142"/>
        <v>41500.47791666667</v>
      </c>
      <c r="T1476" s="11">
        <f t="shared" si="143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7">
        <f t="shared" si="138"/>
        <v>188.66966666666667</v>
      </c>
      <c r="P1477" s="8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11">
        <f t="shared" si="142"/>
        <v>41960.472951388889</v>
      </c>
      <c r="T1477" s="11">
        <f t="shared" si="143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7">
        <f t="shared" si="138"/>
        <v>661.55466666666666</v>
      </c>
      <c r="P1478" s="8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11">
        <f t="shared" si="142"/>
        <v>40765.791921296295</v>
      </c>
      <c r="T1478" s="11">
        <f t="shared" si="143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7">
        <f t="shared" si="138"/>
        <v>111.31</v>
      </c>
      <c r="P1479" s="8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11">
        <f t="shared" si="142"/>
        <v>40840.365787037037</v>
      </c>
      <c r="T1479" s="11">
        <f t="shared" si="143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7">
        <f t="shared" si="138"/>
        <v>1181.6142199999999</v>
      </c>
      <c r="P1480" s="8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11">
        <f t="shared" si="142"/>
        <v>41394.621678240743</v>
      </c>
      <c r="T1480" s="11">
        <f t="shared" si="143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7">
        <f t="shared" si="138"/>
        <v>137.375</v>
      </c>
      <c r="P1481" s="8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11">
        <f t="shared" si="142"/>
        <v>41754.495243055557</v>
      </c>
      <c r="T1481" s="11">
        <f t="shared" si="143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7">
        <f t="shared" si="138"/>
        <v>117.04040000000001</v>
      </c>
      <c r="P1482" s="8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11">
        <f t="shared" si="142"/>
        <v>41464.684016203704</v>
      </c>
      <c r="T1482" s="11">
        <f t="shared" si="143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7">
        <f t="shared" si="138"/>
        <v>2.1</v>
      </c>
      <c r="P1483" s="8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1">
        <f t="shared" si="142"/>
        <v>41550.672974537039</v>
      </c>
      <c r="T1483" s="11">
        <f t="shared" si="143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7">
        <f t="shared" si="138"/>
        <v>0.1</v>
      </c>
      <c r="P1484" s="8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1">
        <f t="shared" si="142"/>
        <v>41136.608055555553</v>
      </c>
      <c r="T1484" s="11">
        <f t="shared" si="143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7">
        <f t="shared" si="138"/>
        <v>0.7142857142857143</v>
      </c>
      <c r="P1485" s="8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1">
        <f t="shared" si="142"/>
        <v>42547.942997685182</v>
      </c>
      <c r="T1485" s="11">
        <f t="shared" si="143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7">
        <f t="shared" si="138"/>
        <v>0</v>
      </c>
      <c r="P1486" s="8" t="e">
        <f t="shared" si="139"/>
        <v>#DIV/0!</v>
      </c>
      <c r="Q1486" s="9" t="str">
        <f t="shared" si="140"/>
        <v>publishing</v>
      </c>
      <c r="R1486" s="9" t="str">
        <f t="shared" si="141"/>
        <v>fiction</v>
      </c>
      <c r="S1486" s="11">
        <f t="shared" si="142"/>
        <v>41052.950960648144</v>
      </c>
      <c r="T1486" s="11">
        <f t="shared" si="143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7">
        <f t="shared" si="138"/>
        <v>2.2388059701492535</v>
      </c>
      <c r="P1487" s="8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1">
        <f t="shared" si="142"/>
        <v>42130.545983796299</v>
      </c>
      <c r="T1487" s="11">
        <f t="shared" si="143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7">
        <f t="shared" si="138"/>
        <v>0.24</v>
      </c>
      <c r="P1488" s="8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1">
        <f t="shared" si="142"/>
        <v>42031.918530092589</v>
      </c>
      <c r="T1488" s="11">
        <f t="shared" si="143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7">
        <f t="shared" si="138"/>
        <v>0</v>
      </c>
      <c r="P1489" s="8" t="e">
        <f t="shared" si="139"/>
        <v>#DIV/0!</v>
      </c>
      <c r="Q1489" s="9" t="str">
        <f t="shared" si="140"/>
        <v>publishing</v>
      </c>
      <c r="R1489" s="9" t="str">
        <f t="shared" si="141"/>
        <v>fiction</v>
      </c>
      <c r="S1489" s="11">
        <f t="shared" si="142"/>
        <v>42554.667488425926</v>
      </c>
      <c r="T1489" s="11">
        <f t="shared" si="143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7">
        <f t="shared" si="138"/>
        <v>2.4</v>
      </c>
      <c r="P1490" s="8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1">
        <f t="shared" si="142"/>
        <v>41614.313194444447</v>
      </c>
      <c r="T1490" s="11">
        <f t="shared" si="143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7">
        <f t="shared" si="138"/>
        <v>0</v>
      </c>
      <c r="P1491" s="8" t="e">
        <f t="shared" si="139"/>
        <v>#DIV/0!</v>
      </c>
      <c r="Q1491" s="9" t="str">
        <f t="shared" si="140"/>
        <v>publishing</v>
      </c>
      <c r="R1491" s="9" t="str">
        <f t="shared" si="141"/>
        <v>fiction</v>
      </c>
      <c r="S1491" s="11">
        <f t="shared" si="142"/>
        <v>41198.361712962964</v>
      </c>
      <c r="T1491" s="11">
        <f t="shared" si="143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7">
        <f t="shared" si="138"/>
        <v>30.862068965517242</v>
      </c>
      <c r="P1492" s="8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11">
        <f t="shared" si="142"/>
        <v>41520.311041666668</v>
      </c>
      <c r="T1492" s="11">
        <f t="shared" si="143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7">
        <f t="shared" si="138"/>
        <v>8.3333333333333321</v>
      </c>
      <c r="P1493" s="8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1">
        <f t="shared" si="142"/>
        <v>41991.463460648149</v>
      </c>
      <c r="T1493" s="11">
        <f t="shared" si="143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7">
        <f t="shared" si="138"/>
        <v>0.75</v>
      </c>
      <c r="P1494" s="8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1">
        <f t="shared" si="142"/>
        <v>40682.634791666671</v>
      </c>
      <c r="T1494" s="11">
        <f t="shared" si="143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7">
        <f t="shared" si="138"/>
        <v>0</v>
      </c>
      <c r="P1495" s="8" t="e">
        <f t="shared" si="139"/>
        <v>#DIV/0!</v>
      </c>
      <c r="Q1495" s="9" t="str">
        <f t="shared" si="140"/>
        <v>publishing</v>
      </c>
      <c r="R1495" s="9" t="str">
        <f t="shared" si="141"/>
        <v>fiction</v>
      </c>
      <c r="S1495" s="11">
        <f t="shared" si="142"/>
        <v>41411.616608796292</v>
      </c>
      <c r="T1495" s="11">
        <f t="shared" si="143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7">
        <f t="shared" si="138"/>
        <v>8.9</v>
      </c>
      <c r="P1496" s="8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11">
        <f t="shared" si="142"/>
        <v>42067.472372685181</v>
      </c>
      <c r="T1496" s="11">
        <f t="shared" si="143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7">
        <f t="shared" si="138"/>
        <v>0</v>
      </c>
      <c r="P1497" s="8" t="e">
        <f t="shared" si="139"/>
        <v>#DIV/0!</v>
      </c>
      <c r="Q1497" s="9" t="str">
        <f t="shared" si="140"/>
        <v>publishing</v>
      </c>
      <c r="R1497" s="9" t="str">
        <f t="shared" si="141"/>
        <v>fiction</v>
      </c>
      <c r="S1497" s="11">
        <f t="shared" si="142"/>
        <v>40752.539710648147</v>
      </c>
      <c r="T1497" s="11">
        <f t="shared" si="143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7">
        <f t="shared" si="138"/>
        <v>0</v>
      </c>
      <c r="P1498" s="8" t="e">
        <f t="shared" si="139"/>
        <v>#DIV/0!</v>
      </c>
      <c r="Q1498" s="9" t="str">
        <f t="shared" si="140"/>
        <v>publishing</v>
      </c>
      <c r="R1498" s="9" t="str">
        <f t="shared" si="141"/>
        <v>fiction</v>
      </c>
      <c r="S1498" s="11">
        <f t="shared" si="142"/>
        <v>41838.225219907406</v>
      </c>
      <c r="T1498" s="11">
        <f t="shared" si="143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7">
        <f t="shared" si="138"/>
        <v>6.6666666666666671E-3</v>
      </c>
      <c r="P1499" s="8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1">
        <f t="shared" si="142"/>
        <v>41444.39261574074</v>
      </c>
      <c r="T1499" s="11">
        <f t="shared" si="143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7">
        <f t="shared" si="138"/>
        <v>1.9</v>
      </c>
      <c r="P1500" s="8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1">
        <f t="shared" si="142"/>
        <v>41840.733541666668</v>
      </c>
      <c r="T1500" s="11">
        <f t="shared" si="143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7">
        <f t="shared" si="138"/>
        <v>0.25</v>
      </c>
      <c r="P1501" s="8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1">
        <f t="shared" si="142"/>
        <v>42526.757326388892</v>
      </c>
      <c r="T1501" s="11">
        <f t="shared" si="143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7">
        <f t="shared" si="138"/>
        <v>25.035714285714285</v>
      </c>
      <c r="P1502" s="8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11">
        <f t="shared" si="142"/>
        <v>41365.654594907406</v>
      </c>
      <c r="T1502" s="11">
        <f t="shared" si="143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7">
        <f t="shared" si="138"/>
        <v>166.33076923076925</v>
      </c>
      <c r="P1503" s="8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11">
        <f t="shared" si="142"/>
        <v>42163.333599537036</v>
      </c>
      <c r="T1503" s="11">
        <f t="shared" si="143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7">
        <f t="shared" si="138"/>
        <v>101.44545454545455</v>
      </c>
      <c r="P1504" s="8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11">
        <f t="shared" si="142"/>
        <v>42426.292592592596</v>
      </c>
      <c r="T1504" s="11">
        <f t="shared" si="143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7">
        <f t="shared" si="138"/>
        <v>107.89146666666667</v>
      </c>
      <c r="P1505" s="8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11">
        <f t="shared" si="142"/>
        <v>42606.097233796296</v>
      </c>
      <c r="T1505" s="11">
        <f t="shared" si="143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7">
        <f t="shared" si="138"/>
        <v>277.93846153846158</v>
      </c>
      <c r="P1506" s="8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11">
        <f t="shared" si="142"/>
        <v>41772.407685185186</v>
      </c>
      <c r="T1506" s="11">
        <f t="shared" si="143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7">
        <f t="shared" si="138"/>
        <v>103.58125</v>
      </c>
      <c r="P1507" s="8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11">
        <f t="shared" si="142"/>
        <v>42414.19332175926</v>
      </c>
      <c r="T1507" s="11">
        <f t="shared" si="143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7">
        <f t="shared" si="138"/>
        <v>111.4</v>
      </c>
      <c r="P1508" s="8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11">
        <f t="shared" si="142"/>
        <v>41814.535925925928</v>
      </c>
      <c r="T1508" s="11">
        <f t="shared" si="143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7">
        <f t="shared" si="138"/>
        <v>215</v>
      </c>
      <c r="P1509" s="8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11">
        <f t="shared" si="142"/>
        <v>40254.200335648144</v>
      </c>
      <c r="T1509" s="11">
        <f t="shared" si="143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7">
        <f t="shared" si="138"/>
        <v>110.76216216216217</v>
      </c>
      <c r="P1510" s="8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11">
        <f t="shared" si="142"/>
        <v>41786.364363425928</v>
      </c>
      <c r="T1510" s="11">
        <f t="shared" si="143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7">
        <f t="shared" si="138"/>
        <v>123.64125714285714</v>
      </c>
      <c r="P1511" s="8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11">
        <f t="shared" si="142"/>
        <v>42751.283391203702</v>
      </c>
      <c r="T1511" s="11">
        <f t="shared" si="143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7">
        <f t="shared" si="138"/>
        <v>101.03500000000001</v>
      </c>
      <c r="P1512" s="8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11">
        <f t="shared" si="142"/>
        <v>41809.135162037041</v>
      </c>
      <c r="T1512" s="11">
        <f t="shared" si="143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7">
        <f t="shared" si="138"/>
        <v>111.79285714285714</v>
      </c>
      <c r="P1513" s="8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11">
        <f t="shared" si="142"/>
        <v>42296.333379629628</v>
      </c>
      <c r="T1513" s="11">
        <f t="shared" si="143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7">
        <f t="shared" si="138"/>
        <v>558.7714285714286</v>
      </c>
      <c r="P1514" s="8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11">
        <f t="shared" si="142"/>
        <v>42741.434479166666</v>
      </c>
      <c r="T1514" s="11">
        <f t="shared" si="143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7">
        <f t="shared" si="138"/>
        <v>150.01875000000001</v>
      </c>
      <c r="P1515" s="8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11">
        <f t="shared" si="142"/>
        <v>41806.387337962966</v>
      </c>
      <c r="T1515" s="11">
        <f t="shared" si="143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7">
        <f t="shared" si="138"/>
        <v>106.476</v>
      </c>
      <c r="P1516" s="8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11">
        <f t="shared" si="142"/>
        <v>42234.347685185188</v>
      </c>
      <c r="T1516" s="11">
        <f t="shared" si="143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7">
        <f t="shared" si="138"/>
        <v>157.18899999999999</v>
      </c>
      <c r="P1517" s="8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11">
        <f t="shared" si="142"/>
        <v>42415.003437499996</v>
      </c>
      <c r="T1517" s="11">
        <f t="shared" si="143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7">
        <f t="shared" si="138"/>
        <v>108.65882352941176</v>
      </c>
      <c r="P1518" s="8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11">
        <f t="shared" si="142"/>
        <v>42619.216342592597</v>
      </c>
      <c r="T1518" s="11">
        <f t="shared" si="143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7">
        <f t="shared" si="138"/>
        <v>161.97999999999999</v>
      </c>
      <c r="P1519" s="8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11">
        <f t="shared" si="142"/>
        <v>41948.31658564815</v>
      </c>
      <c r="T1519" s="11">
        <f t="shared" si="143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7">
        <f t="shared" si="138"/>
        <v>205.36666666666665</v>
      </c>
      <c r="P1520" s="8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11">
        <f t="shared" si="142"/>
        <v>41760.5700462963</v>
      </c>
      <c r="T1520" s="11">
        <f t="shared" si="143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7">
        <f t="shared" si="138"/>
        <v>103.36388888888889</v>
      </c>
      <c r="P1521" s="8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11">
        <f t="shared" si="142"/>
        <v>41782.491701388892</v>
      </c>
      <c r="T1521" s="11">
        <f t="shared" si="143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7">
        <f t="shared" si="138"/>
        <v>103.47222222222223</v>
      </c>
      <c r="P1522" s="8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11">
        <f t="shared" si="142"/>
        <v>41955.607789351852</v>
      </c>
      <c r="T1522" s="11">
        <f t="shared" si="143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7">
        <f t="shared" si="138"/>
        <v>106.81333333333333</v>
      </c>
      <c r="P1523" s="8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11">
        <f t="shared" si="142"/>
        <v>42492.917719907404</v>
      </c>
      <c r="T1523" s="11">
        <f t="shared" si="143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7">
        <f t="shared" si="138"/>
        <v>138.96574712643678</v>
      </c>
      <c r="P1524" s="8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11">
        <f t="shared" si="142"/>
        <v>41899.580312500002</v>
      </c>
      <c r="T1524" s="11">
        <f t="shared" si="143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7">
        <f t="shared" si="138"/>
        <v>124.84324324324325</v>
      </c>
      <c r="P1525" s="8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11">
        <f t="shared" si="142"/>
        <v>41964.501342592594</v>
      </c>
      <c r="T1525" s="11">
        <f t="shared" si="143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7">
        <f t="shared" si="138"/>
        <v>206.99999999999997</v>
      </c>
      <c r="P1526" s="8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11">
        <f t="shared" si="142"/>
        <v>42756.251041666663</v>
      </c>
      <c r="T1526" s="11">
        <f t="shared" si="143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7">
        <f t="shared" si="138"/>
        <v>174.00576923076923</v>
      </c>
      <c r="P1527" s="8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11">
        <f t="shared" si="142"/>
        <v>42570.452986111108</v>
      </c>
      <c r="T1527" s="11">
        <f t="shared" si="143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7">
        <f t="shared" si="138"/>
        <v>120.32608695652173</v>
      </c>
      <c r="P1528" s="8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11">
        <f t="shared" si="142"/>
        <v>42339.026006944448</v>
      </c>
      <c r="T1528" s="11">
        <f t="shared" si="143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7">
        <f t="shared" si="138"/>
        <v>110.44428571428573</v>
      </c>
      <c r="P1529" s="8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11">
        <f t="shared" si="142"/>
        <v>42780.350532407407</v>
      </c>
      <c r="T1529" s="11">
        <f t="shared" si="143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7">
        <f t="shared" si="138"/>
        <v>281.56666666666666</v>
      </c>
      <c r="P1530" s="8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11">
        <f t="shared" si="142"/>
        <v>42736.482893518521</v>
      </c>
      <c r="T1530" s="11">
        <f t="shared" si="143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7">
        <f t="shared" si="138"/>
        <v>100.67894736842105</v>
      </c>
      <c r="P1531" s="8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11">
        <f t="shared" si="142"/>
        <v>42052.378703703704</v>
      </c>
      <c r="T1531" s="11">
        <f t="shared" si="143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7">
        <f t="shared" si="138"/>
        <v>134.82571428571427</v>
      </c>
      <c r="P1532" s="8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11">
        <f t="shared" si="142"/>
        <v>42275.51730324074</v>
      </c>
      <c r="T1532" s="11">
        <f t="shared" si="143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7">
        <f t="shared" si="138"/>
        <v>175.95744680851064</v>
      </c>
      <c r="P1533" s="8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11">
        <f t="shared" si="142"/>
        <v>41941.552384259259</v>
      </c>
      <c r="T1533" s="11">
        <f t="shared" si="143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7">
        <f t="shared" si="138"/>
        <v>484.02000000000004</v>
      </c>
      <c r="P1534" s="8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11">
        <f t="shared" si="142"/>
        <v>42391.225289351853</v>
      </c>
      <c r="T1534" s="11">
        <f t="shared" si="143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7">
        <f t="shared" si="138"/>
        <v>145.14000000000001</v>
      </c>
      <c r="P1535" s="8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11">
        <f t="shared" si="142"/>
        <v>42442.75204861111</v>
      </c>
      <c r="T1535" s="11">
        <f t="shared" si="143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7">
        <f t="shared" si="138"/>
        <v>417.73333333333335</v>
      </c>
      <c r="P1536" s="8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11">
        <f t="shared" si="142"/>
        <v>42221.424328703702</v>
      </c>
      <c r="T1536" s="11">
        <f t="shared" si="143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7">
        <f t="shared" si="138"/>
        <v>132.42499999999998</v>
      </c>
      <c r="P1537" s="8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11">
        <f t="shared" si="142"/>
        <v>42484.579062500001</v>
      </c>
      <c r="T1537" s="11">
        <f t="shared" si="143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7">
        <f t="shared" si="138"/>
        <v>250.30841666666666</v>
      </c>
      <c r="P1538" s="8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11">
        <f t="shared" si="142"/>
        <v>42213.552199074074</v>
      </c>
      <c r="T1538" s="11">
        <f t="shared" si="143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7">
        <f t="shared" ref="O1539:O1602" si="144">(E1539/D1539)*100</f>
        <v>179.9</v>
      </c>
      <c r="P1539" s="8">
        <f t="shared" ref="P1539:P1602" si="145">E1539/L1539</f>
        <v>96.375</v>
      </c>
      <c r="Q1539" s="9" t="str">
        <f t="shared" ref="Q1539:Q1602" si="146">LEFT(N1539, SEARCH("/",N1539,1)-1)</f>
        <v>photography</v>
      </c>
      <c r="R1539" s="9" t="str">
        <f t="shared" ref="R1539:R1602" si="147">RIGHT(N1539, LEN(N1539)-SEARCH("/",N1539))</f>
        <v>photobooks</v>
      </c>
      <c r="S1539" s="11">
        <f t="shared" ref="S1539:S1602" si="148">((J1539/(60*60*24))+DATE(1970,1,1))+(-6/24)</f>
        <v>42552.065127314811</v>
      </c>
      <c r="T1539" s="11">
        <f t="shared" ref="T1539:T1602" si="149">((I1539/(60*60*24))+DATE(1970,1,1))+(-6/24)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7">
        <f t="shared" si="144"/>
        <v>102.62857142857142</v>
      </c>
      <c r="P1540" s="8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11">
        <f t="shared" si="148"/>
        <v>41981.532060185185</v>
      </c>
      <c r="T1540" s="11">
        <f t="shared" si="14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7">
        <f t="shared" si="144"/>
        <v>135.98609999999999</v>
      </c>
      <c r="P1541" s="8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11">
        <f t="shared" si="148"/>
        <v>42705.66920138889</v>
      </c>
      <c r="T1541" s="11">
        <f t="shared" si="14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7">
        <f t="shared" si="144"/>
        <v>117.86666666666667</v>
      </c>
      <c r="P1542" s="8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11">
        <f t="shared" si="148"/>
        <v>41938.75712962963</v>
      </c>
      <c r="T1542" s="11">
        <f t="shared" si="14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7">
        <f t="shared" si="144"/>
        <v>3.3333333333333333E-2</v>
      </c>
      <c r="P1543" s="8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1">
        <f t="shared" si="148"/>
        <v>41974.462245370371</v>
      </c>
      <c r="T1543" s="11">
        <f t="shared" si="14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7">
        <f t="shared" si="144"/>
        <v>4</v>
      </c>
      <c r="P1544" s="8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1">
        <f t="shared" si="148"/>
        <v>42170.746527777781</v>
      </c>
      <c r="T1544" s="11">
        <f t="shared" si="14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7">
        <f t="shared" si="144"/>
        <v>0.44444444444444442</v>
      </c>
      <c r="P1545" s="8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1">
        <f t="shared" si="148"/>
        <v>41935.259652777779</v>
      </c>
      <c r="T1545" s="11">
        <f t="shared" si="14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7">
        <f t="shared" si="144"/>
        <v>0</v>
      </c>
      <c r="P1546" s="8" t="e">
        <f t="shared" si="145"/>
        <v>#DIV/0!</v>
      </c>
      <c r="Q1546" s="9" t="str">
        <f t="shared" si="146"/>
        <v>photography</v>
      </c>
      <c r="R1546" s="9" t="str">
        <f t="shared" si="147"/>
        <v>nature</v>
      </c>
      <c r="S1546" s="11">
        <f t="shared" si="148"/>
        <v>42052.801203703704</v>
      </c>
      <c r="T1546" s="11">
        <f t="shared" si="14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7">
        <f t="shared" si="144"/>
        <v>3.3333333333333333E-2</v>
      </c>
      <c r="P1547" s="8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1">
        <f t="shared" si="148"/>
        <v>42031.634652777779</v>
      </c>
      <c r="T1547" s="11">
        <f t="shared" si="14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7">
        <f t="shared" si="144"/>
        <v>28.9</v>
      </c>
      <c r="P1548" s="8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11">
        <f t="shared" si="148"/>
        <v>41838.962951388887</v>
      </c>
      <c r="T1548" s="11">
        <f t="shared" si="14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7">
        <f t="shared" si="144"/>
        <v>0</v>
      </c>
      <c r="P1549" s="8" t="e">
        <f t="shared" si="145"/>
        <v>#DIV/0!</v>
      </c>
      <c r="Q1549" s="9" t="str">
        <f t="shared" si="146"/>
        <v>photography</v>
      </c>
      <c r="R1549" s="9" t="str">
        <f t="shared" si="147"/>
        <v>nature</v>
      </c>
      <c r="S1549" s="11">
        <f t="shared" si="148"/>
        <v>42782.176875000005</v>
      </c>
      <c r="T1549" s="11">
        <f t="shared" si="14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7">
        <f t="shared" si="144"/>
        <v>8.5714285714285712</v>
      </c>
      <c r="P1550" s="8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1">
        <f t="shared" si="148"/>
        <v>42286.63217592593</v>
      </c>
      <c r="T1550" s="11">
        <f t="shared" si="14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7">
        <f t="shared" si="144"/>
        <v>34</v>
      </c>
      <c r="P1551" s="8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11">
        <f t="shared" si="148"/>
        <v>42280.886099537034</v>
      </c>
      <c r="T1551" s="11">
        <f t="shared" si="14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7">
        <f t="shared" si="144"/>
        <v>13.466666666666665</v>
      </c>
      <c r="P1552" s="8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11">
        <f t="shared" si="148"/>
        <v>42472.199467592596</v>
      </c>
      <c r="T1552" s="11">
        <f t="shared" si="14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7">
        <f t="shared" si="144"/>
        <v>0</v>
      </c>
      <c r="P1553" s="8" t="e">
        <f t="shared" si="145"/>
        <v>#DIV/0!</v>
      </c>
      <c r="Q1553" s="9" t="str">
        <f t="shared" si="146"/>
        <v>photography</v>
      </c>
      <c r="R1553" s="9" t="str">
        <f t="shared" si="147"/>
        <v>nature</v>
      </c>
      <c r="S1553" s="11">
        <f t="shared" si="148"/>
        <v>42121.574525462958</v>
      </c>
      <c r="T1553" s="11">
        <f t="shared" si="14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7">
        <f t="shared" si="144"/>
        <v>49.186046511627907</v>
      </c>
      <c r="P1554" s="8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11">
        <f t="shared" si="148"/>
        <v>41892.438750000001</v>
      </c>
      <c r="T1554" s="11">
        <f t="shared" si="14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7">
        <f t="shared" si="144"/>
        <v>0</v>
      </c>
      <c r="P1555" s="8" t="e">
        <f t="shared" si="145"/>
        <v>#DIV/0!</v>
      </c>
      <c r="Q1555" s="9" t="str">
        <f t="shared" si="146"/>
        <v>photography</v>
      </c>
      <c r="R1555" s="9" t="str">
        <f t="shared" si="147"/>
        <v>nature</v>
      </c>
      <c r="S1555" s="11">
        <f t="shared" si="148"/>
        <v>42219.032951388886</v>
      </c>
      <c r="T1555" s="11">
        <f t="shared" si="14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7">
        <f t="shared" si="144"/>
        <v>0</v>
      </c>
      <c r="P1556" s="8" t="e">
        <f t="shared" si="145"/>
        <v>#DIV/0!</v>
      </c>
      <c r="Q1556" s="9" t="str">
        <f t="shared" si="146"/>
        <v>photography</v>
      </c>
      <c r="R1556" s="9" t="str">
        <f t="shared" si="147"/>
        <v>nature</v>
      </c>
      <c r="S1556" s="11">
        <f t="shared" si="148"/>
        <v>42188.002199074079</v>
      </c>
      <c r="T1556" s="11">
        <f t="shared" si="14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7">
        <f t="shared" si="144"/>
        <v>0</v>
      </c>
      <c r="P1557" s="8" t="e">
        <f t="shared" si="145"/>
        <v>#DIV/0!</v>
      </c>
      <c r="Q1557" s="9" t="str">
        <f t="shared" si="146"/>
        <v>photography</v>
      </c>
      <c r="R1557" s="9" t="str">
        <f t="shared" si="147"/>
        <v>nature</v>
      </c>
      <c r="S1557" s="11">
        <f t="shared" si="148"/>
        <v>42241.363796296297</v>
      </c>
      <c r="T1557" s="11">
        <f t="shared" si="14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7">
        <f t="shared" si="144"/>
        <v>45.133333333333333</v>
      </c>
      <c r="P1558" s="8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11">
        <f t="shared" si="148"/>
        <v>42524.903055555551</v>
      </c>
      <c r="T1558" s="11">
        <f t="shared" si="14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7">
        <f t="shared" si="144"/>
        <v>4</v>
      </c>
      <c r="P1559" s="8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1">
        <f t="shared" si="148"/>
        <v>41871.40315972222</v>
      </c>
      <c r="T1559" s="11">
        <f t="shared" si="14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7">
        <f t="shared" si="144"/>
        <v>4.666666666666667</v>
      </c>
      <c r="P1560" s="8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11">
        <f t="shared" si="148"/>
        <v>42185.147673611107</v>
      </c>
      <c r="T1560" s="11">
        <f t="shared" si="14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7">
        <f t="shared" si="144"/>
        <v>0.33333333333333337</v>
      </c>
      <c r="P1561" s="8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1">
        <f t="shared" si="148"/>
        <v>42107.803229166668</v>
      </c>
      <c r="T1561" s="11">
        <f t="shared" si="14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7">
        <f t="shared" si="144"/>
        <v>3.7600000000000002</v>
      </c>
      <c r="P1562" s="8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1">
        <f t="shared" si="148"/>
        <v>41935.770752314813</v>
      </c>
      <c r="T1562" s="11">
        <f t="shared" si="14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7">
        <f t="shared" si="144"/>
        <v>0.67</v>
      </c>
      <c r="P1563" s="8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1">
        <f t="shared" si="148"/>
        <v>41554.791701388887</v>
      </c>
      <c r="T1563" s="11">
        <f t="shared" si="14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7">
        <f t="shared" si="144"/>
        <v>0</v>
      </c>
      <c r="P1564" s="8" t="e">
        <f t="shared" si="145"/>
        <v>#DIV/0!</v>
      </c>
      <c r="Q1564" s="9" t="str">
        <f t="shared" si="146"/>
        <v>publishing</v>
      </c>
      <c r="R1564" s="9" t="str">
        <f t="shared" si="147"/>
        <v>art books</v>
      </c>
      <c r="S1564" s="11">
        <f t="shared" si="148"/>
        <v>40079.316157407404</v>
      </c>
      <c r="T1564" s="11">
        <f t="shared" si="14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7">
        <f t="shared" si="144"/>
        <v>1.4166666666666665</v>
      </c>
      <c r="P1565" s="8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1">
        <f t="shared" si="148"/>
        <v>41652.492488425924</v>
      </c>
      <c r="T1565" s="11">
        <f t="shared" si="14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7">
        <f t="shared" si="144"/>
        <v>0.1</v>
      </c>
      <c r="P1566" s="8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1">
        <f t="shared" si="148"/>
        <v>42121.117002314815</v>
      </c>
      <c r="T1566" s="11">
        <f t="shared" si="14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7">
        <f t="shared" si="144"/>
        <v>2.5</v>
      </c>
      <c r="P1567" s="8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1">
        <f t="shared" si="148"/>
        <v>40672.479872685188</v>
      </c>
      <c r="T1567" s="11">
        <f t="shared" si="14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7">
        <f t="shared" si="144"/>
        <v>21.25</v>
      </c>
      <c r="P1568" s="8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11">
        <f t="shared" si="148"/>
        <v>42549.666712962964</v>
      </c>
      <c r="T1568" s="11">
        <f t="shared" si="14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7">
        <f t="shared" si="144"/>
        <v>4.117647058823529</v>
      </c>
      <c r="P1569" s="8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11">
        <f t="shared" si="148"/>
        <v>41671.68686342593</v>
      </c>
      <c r="T1569" s="11">
        <f t="shared" si="14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7">
        <f t="shared" si="144"/>
        <v>13.639999999999999</v>
      </c>
      <c r="P1570" s="8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1">
        <f t="shared" si="148"/>
        <v>41961.812326388885</v>
      </c>
      <c r="T1570" s="11">
        <f t="shared" si="14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7">
        <f t="shared" si="144"/>
        <v>0</v>
      </c>
      <c r="P1571" s="8" t="e">
        <f t="shared" si="145"/>
        <v>#DIV/0!</v>
      </c>
      <c r="Q1571" s="9" t="str">
        <f t="shared" si="146"/>
        <v>publishing</v>
      </c>
      <c r="R1571" s="9" t="str">
        <f t="shared" si="147"/>
        <v>art books</v>
      </c>
      <c r="S1571" s="11">
        <f t="shared" si="148"/>
        <v>41389.429560185185</v>
      </c>
      <c r="T1571" s="11">
        <f t="shared" si="14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7">
        <f t="shared" si="144"/>
        <v>41.4</v>
      </c>
      <c r="P1572" s="8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11">
        <f t="shared" si="148"/>
        <v>42438.563449074078</v>
      </c>
      <c r="T1572" s="11">
        <f t="shared" si="14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7">
        <f t="shared" si="144"/>
        <v>0.66115702479338845</v>
      </c>
      <c r="P1573" s="8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1">
        <f t="shared" si="148"/>
        <v>42144.519479166665</v>
      </c>
      <c r="T1573" s="11">
        <f t="shared" si="14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7">
        <f t="shared" si="144"/>
        <v>5</v>
      </c>
      <c r="P1574" s="8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11">
        <f t="shared" si="148"/>
        <v>42403.783090277779</v>
      </c>
      <c r="T1574" s="11">
        <f t="shared" si="14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7">
        <f t="shared" si="144"/>
        <v>2.4777777777777779</v>
      </c>
      <c r="P1575" s="8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11">
        <f t="shared" si="148"/>
        <v>42785.750023148154</v>
      </c>
      <c r="T1575" s="11">
        <f t="shared" si="14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7">
        <f t="shared" si="144"/>
        <v>5.0599999999999996</v>
      </c>
      <c r="P1576" s="8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11">
        <f t="shared" si="148"/>
        <v>42017.677418981482</v>
      </c>
      <c r="T1576" s="11">
        <f t="shared" si="14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7">
        <f t="shared" si="144"/>
        <v>22.91</v>
      </c>
      <c r="P1577" s="8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11">
        <f t="shared" si="148"/>
        <v>41799.274259259255</v>
      </c>
      <c r="T1577" s="11">
        <f t="shared" si="149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7">
        <f t="shared" si="144"/>
        <v>13</v>
      </c>
      <c r="P1578" s="8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1">
        <f t="shared" si="148"/>
        <v>42140.629259259258</v>
      </c>
      <c r="T1578" s="11">
        <f t="shared" si="14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7">
        <f t="shared" si="144"/>
        <v>0.54999999999999993</v>
      </c>
      <c r="P1579" s="8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1">
        <f t="shared" si="148"/>
        <v>41054.597777777773</v>
      </c>
      <c r="T1579" s="11">
        <f t="shared" si="149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7">
        <f t="shared" si="144"/>
        <v>10.806536636794938</v>
      </c>
      <c r="P1580" s="8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1">
        <f t="shared" si="148"/>
        <v>40398.815868055557</v>
      </c>
      <c r="T1580" s="11">
        <f t="shared" si="14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7">
        <f t="shared" si="144"/>
        <v>0.84008400840084008</v>
      </c>
      <c r="P1581" s="8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1">
        <f t="shared" si="148"/>
        <v>41481.746423611112</v>
      </c>
      <c r="T1581" s="11">
        <f t="shared" si="14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7">
        <f t="shared" si="144"/>
        <v>0</v>
      </c>
      <c r="P1582" s="8" t="e">
        <f t="shared" si="145"/>
        <v>#DIV/0!</v>
      </c>
      <c r="Q1582" s="9" t="str">
        <f t="shared" si="146"/>
        <v>publishing</v>
      </c>
      <c r="R1582" s="9" t="str">
        <f t="shared" si="147"/>
        <v>art books</v>
      </c>
      <c r="S1582" s="11">
        <f t="shared" si="148"/>
        <v>40989.800069444442</v>
      </c>
      <c r="T1582" s="11">
        <f t="shared" si="14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7">
        <f t="shared" si="144"/>
        <v>0.5</v>
      </c>
      <c r="P1583" s="8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1">
        <f t="shared" si="148"/>
        <v>42325.198958333334</v>
      </c>
      <c r="T1583" s="11">
        <f t="shared" si="14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7">
        <f t="shared" si="144"/>
        <v>9.3000000000000007</v>
      </c>
      <c r="P1584" s="8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1">
        <f t="shared" si="148"/>
        <v>42246.539965277778</v>
      </c>
      <c r="T1584" s="11">
        <f t="shared" si="14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7">
        <f t="shared" si="144"/>
        <v>7.4999999999999997E-2</v>
      </c>
      <c r="P1585" s="8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1">
        <f t="shared" si="148"/>
        <v>41877.654988425929</v>
      </c>
      <c r="T1585" s="11">
        <f t="shared" si="14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7">
        <f t="shared" si="144"/>
        <v>0</v>
      </c>
      <c r="P1586" s="8" t="e">
        <f t="shared" si="145"/>
        <v>#DIV/0!</v>
      </c>
      <c r="Q1586" s="9" t="str">
        <f t="shared" si="146"/>
        <v>photography</v>
      </c>
      <c r="R1586" s="9" t="str">
        <f t="shared" si="147"/>
        <v>places</v>
      </c>
      <c r="S1586" s="11">
        <f t="shared" si="148"/>
        <v>41779.399317129632</v>
      </c>
      <c r="T1586" s="11">
        <f t="shared" si="14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7">
        <f t="shared" si="144"/>
        <v>79</v>
      </c>
      <c r="P1587" s="8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11">
        <f t="shared" si="148"/>
        <v>42707.645462962959</v>
      </c>
      <c r="T1587" s="11">
        <f t="shared" si="14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7">
        <f t="shared" si="144"/>
        <v>0</v>
      </c>
      <c r="P1588" s="8" t="e">
        <f t="shared" si="145"/>
        <v>#DIV/0!</v>
      </c>
      <c r="Q1588" s="9" t="str">
        <f t="shared" si="146"/>
        <v>photography</v>
      </c>
      <c r="R1588" s="9" t="str">
        <f t="shared" si="147"/>
        <v>places</v>
      </c>
      <c r="S1588" s="11">
        <f t="shared" si="148"/>
        <v>42068.854421296295</v>
      </c>
      <c r="T1588" s="11">
        <f t="shared" si="14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7">
        <f t="shared" si="144"/>
        <v>1.3333333333333334E-2</v>
      </c>
      <c r="P1589" s="8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1">
        <f t="shared" si="148"/>
        <v>41956.700983796298</v>
      </c>
      <c r="T1589" s="11">
        <f t="shared" si="14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7">
        <f t="shared" si="144"/>
        <v>0</v>
      </c>
      <c r="P1590" s="8" t="e">
        <f t="shared" si="145"/>
        <v>#DIV/0!</v>
      </c>
      <c r="Q1590" s="9" t="str">
        <f t="shared" si="146"/>
        <v>photography</v>
      </c>
      <c r="R1590" s="9" t="str">
        <f t="shared" si="147"/>
        <v>places</v>
      </c>
      <c r="S1590" s="11">
        <f t="shared" si="148"/>
        <v>42004.99998842593</v>
      </c>
      <c r="T1590" s="11">
        <f t="shared" si="14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7">
        <f t="shared" si="144"/>
        <v>0</v>
      </c>
      <c r="P1591" s="8" t="e">
        <f t="shared" si="145"/>
        <v>#DIV/0!</v>
      </c>
      <c r="Q1591" s="9" t="str">
        <f t="shared" si="146"/>
        <v>photography</v>
      </c>
      <c r="R1591" s="9" t="str">
        <f t="shared" si="147"/>
        <v>places</v>
      </c>
      <c r="S1591" s="11">
        <f t="shared" si="148"/>
        <v>42256.734791666662</v>
      </c>
      <c r="T1591" s="11">
        <f t="shared" si="14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7">
        <f t="shared" si="144"/>
        <v>1.7000000000000002</v>
      </c>
      <c r="P1592" s="8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1">
        <f t="shared" si="148"/>
        <v>42240.607222222221</v>
      </c>
      <c r="T1592" s="11">
        <f t="shared" si="14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7">
        <f t="shared" si="144"/>
        <v>29.228571428571428</v>
      </c>
      <c r="P1593" s="8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11">
        <f t="shared" si="148"/>
        <v>42433.476168981477</v>
      </c>
      <c r="T1593" s="11">
        <f t="shared" si="14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7">
        <f t="shared" si="144"/>
        <v>0</v>
      </c>
      <c r="P1594" s="8" t="e">
        <f t="shared" si="145"/>
        <v>#DIV/0!</v>
      </c>
      <c r="Q1594" s="9" t="str">
        <f t="shared" si="146"/>
        <v>photography</v>
      </c>
      <c r="R1594" s="9" t="str">
        <f t="shared" si="147"/>
        <v>places</v>
      </c>
      <c r="S1594" s="11">
        <f t="shared" si="148"/>
        <v>42045.822743055556</v>
      </c>
      <c r="T1594" s="11">
        <f t="shared" si="14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7">
        <f t="shared" si="144"/>
        <v>1.3636363636363637E-2</v>
      </c>
      <c r="P1595" s="8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1">
        <f t="shared" si="148"/>
        <v>42033.595543981486</v>
      </c>
      <c r="T1595" s="11">
        <f t="shared" si="14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7">
        <f t="shared" si="144"/>
        <v>20.5</v>
      </c>
      <c r="P1596" s="8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1">
        <f t="shared" si="148"/>
        <v>42445.462754629625</v>
      </c>
      <c r="T1596" s="11">
        <f t="shared" si="14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7">
        <f t="shared" si="144"/>
        <v>0.27999999999999997</v>
      </c>
      <c r="P1597" s="8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1">
        <f t="shared" si="148"/>
        <v>41779.800092592595</v>
      </c>
      <c r="T1597" s="11">
        <f t="shared" si="14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7">
        <f t="shared" si="144"/>
        <v>2.3076923076923079</v>
      </c>
      <c r="P1598" s="8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1">
        <f t="shared" si="148"/>
        <v>41941.180196759262</v>
      </c>
      <c r="T1598" s="11">
        <f t="shared" si="14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7">
        <f t="shared" si="144"/>
        <v>0</v>
      </c>
      <c r="P1599" s="8" t="e">
        <f t="shared" si="145"/>
        <v>#DIV/0!</v>
      </c>
      <c r="Q1599" s="9" t="str">
        <f t="shared" si="146"/>
        <v>photography</v>
      </c>
      <c r="R1599" s="9" t="str">
        <f t="shared" si="147"/>
        <v>places</v>
      </c>
      <c r="S1599" s="11">
        <f t="shared" si="148"/>
        <v>42603.104131944448</v>
      </c>
      <c r="T1599" s="11">
        <f t="shared" si="14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7">
        <f t="shared" si="144"/>
        <v>0.125</v>
      </c>
      <c r="P1600" s="8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1">
        <f t="shared" si="148"/>
        <v>42151.417337962965</v>
      </c>
      <c r="T1600" s="11">
        <f t="shared" si="14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7">
        <f t="shared" si="144"/>
        <v>0</v>
      </c>
      <c r="P1601" s="8" t="e">
        <f t="shared" si="145"/>
        <v>#DIV/0!</v>
      </c>
      <c r="Q1601" s="9" t="str">
        <f t="shared" si="146"/>
        <v>photography</v>
      </c>
      <c r="R1601" s="9" t="str">
        <f t="shared" si="147"/>
        <v>places</v>
      </c>
      <c r="S1601" s="11">
        <f t="shared" si="148"/>
        <v>42438.28907407407</v>
      </c>
      <c r="T1601" s="11">
        <f t="shared" si="14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7">
        <f t="shared" si="144"/>
        <v>7.3400000000000007</v>
      </c>
      <c r="P1602" s="8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11">
        <f t="shared" si="148"/>
        <v>41790.807314814811</v>
      </c>
      <c r="T1602" s="11">
        <f t="shared" si="14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7">
        <f t="shared" ref="O1603:O1666" si="150">(E1603/D1603)*100</f>
        <v>108.2492</v>
      </c>
      <c r="P1603" s="8">
        <f t="shared" ref="P1603:P1666" si="151">E1603/L1603</f>
        <v>48.325535714285714</v>
      </c>
      <c r="Q1603" s="9" t="str">
        <f t="shared" ref="Q1603:Q1666" si="152">LEFT(N1603, SEARCH("/",N1603,1)-1)</f>
        <v>music</v>
      </c>
      <c r="R1603" s="9" t="str">
        <f t="shared" ref="R1603:R1666" si="153">RIGHT(N1603, LEN(N1603)-SEARCH("/",N1603))</f>
        <v>rock</v>
      </c>
      <c r="S1603" s="11">
        <f t="shared" ref="S1603:S1666" si="154">((J1603/(60*60*24))+DATE(1970,1,1))+(-6/24)</f>
        <v>40637.842974537038</v>
      </c>
      <c r="T1603" s="11">
        <f t="shared" ref="T1603:T1666" si="155">((I1603/(60*60*24))+DATE(1970,1,1))+(-6/24)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7">
        <f t="shared" si="150"/>
        <v>100.16666666666667</v>
      </c>
      <c r="P1604" s="8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11">
        <f t="shared" si="154"/>
        <v>40788.047650462962</v>
      </c>
      <c r="T1604" s="11">
        <f t="shared" si="155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7">
        <f t="shared" si="150"/>
        <v>100.03299999999999</v>
      </c>
      <c r="P1605" s="8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11">
        <f t="shared" si="154"/>
        <v>40875.919664351852</v>
      </c>
      <c r="T1605" s="11">
        <f t="shared" si="155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7">
        <f t="shared" si="150"/>
        <v>122.10714285714286</v>
      </c>
      <c r="P1606" s="8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11">
        <f t="shared" si="154"/>
        <v>40945.595312500001</v>
      </c>
      <c r="T1606" s="11">
        <f t="shared" si="155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7">
        <f t="shared" si="150"/>
        <v>100.69333333333334</v>
      </c>
      <c r="P1607" s="8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11">
        <f t="shared" si="154"/>
        <v>40746.762881944444</v>
      </c>
      <c r="T1607" s="11">
        <f t="shared" si="155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7">
        <f t="shared" si="150"/>
        <v>101.004125</v>
      </c>
      <c r="P1608" s="8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11">
        <f t="shared" si="154"/>
        <v>40535.861550925925</v>
      </c>
      <c r="T1608" s="11">
        <f t="shared" si="155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7">
        <f t="shared" si="150"/>
        <v>145.11000000000001</v>
      </c>
      <c r="P1609" s="8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11">
        <f t="shared" si="154"/>
        <v>41053.55846064815</v>
      </c>
      <c r="T1609" s="11">
        <f t="shared" si="155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7">
        <f t="shared" si="150"/>
        <v>101.25</v>
      </c>
      <c r="P1610" s="8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11">
        <f t="shared" si="154"/>
        <v>41607.58085648148</v>
      </c>
      <c r="T1610" s="11">
        <f t="shared" si="155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7">
        <f t="shared" si="150"/>
        <v>118.33333333333333</v>
      </c>
      <c r="P1611" s="8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1">
        <f t="shared" si="154"/>
        <v>40795.751261574071</v>
      </c>
      <c r="T1611" s="11">
        <f t="shared" si="155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7">
        <f t="shared" si="150"/>
        <v>271.85000000000002</v>
      </c>
      <c r="P1612" s="8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11">
        <f t="shared" si="154"/>
        <v>41228.674884259257</v>
      </c>
      <c r="T1612" s="11">
        <f t="shared" si="155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7">
        <f t="shared" si="150"/>
        <v>125.125</v>
      </c>
      <c r="P1613" s="8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11">
        <f t="shared" si="154"/>
        <v>41408.75037037037</v>
      </c>
      <c r="T1613" s="11">
        <f t="shared" si="155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7">
        <f t="shared" si="150"/>
        <v>110.00000000000001</v>
      </c>
      <c r="P1614" s="8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1">
        <f t="shared" si="154"/>
        <v>41246.624814814815</v>
      </c>
      <c r="T1614" s="11">
        <f t="shared" si="155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7">
        <f t="shared" si="150"/>
        <v>101.49999999999999</v>
      </c>
      <c r="P1615" s="8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11">
        <f t="shared" si="154"/>
        <v>41081.819467592592</v>
      </c>
      <c r="T1615" s="11">
        <f t="shared" si="155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7">
        <f t="shared" si="150"/>
        <v>102.69999999999999</v>
      </c>
      <c r="P1616" s="8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11">
        <f t="shared" si="154"/>
        <v>41794.731122685189</v>
      </c>
      <c r="T1616" s="11">
        <f t="shared" si="155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7">
        <f t="shared" si="150"/>
        <v>114.12500000000001</v>
      </c>
      <c r="P1617" s="8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11">
        <f t="shared" si="154"/>
        <v>40844.800879629627</v>
      </c>
      <c r="T1617" s="11">
        <f t="shared" si="155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7">
        <f t="shared" si="150"/>
        <v>104.2</v>
      </c>
      <c r="P1618" s="8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11">
        <f t="shared" si="154"/>
        <v>41194.465520833335</v>
      </c>
      <c r="T1618" s="11">
        <f t="shared" si="155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7">
        <f t="shared" si="150"/>
        <v>145.85714285714286</v>
      </c>
      <c r="P1619" s="8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11">
        <f t="shared" si="154"/>
        <v>41546.414212962962</v>
      </c>
      <c r="T1619" s="11">
        <f t="shared" si="155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7">
        <f t="shared" si="150"/>
        <v>105.06666666666666</v>
      </c>
      <c r="P1620" s="8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11">
        <f t="shared" si="154"/>
        <v>41301.404340277775</v>
      </c>
      <c r="T1620" s="11">
        <f t="shared" si="155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7">
        <f t="shared" si="150"/>
        <v>133.33333333333331</v>
      </c>
      <c r="P1621" s="8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11">
        <f t="shared" si="154"/>
        <v>41875.936180555553</v>
      </c>
      <c r="T1621" s="11">
        <f t="shared" si="155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7">
        <f t="shared" si="150"/>
        <v>112.99999999999999</v>
      </c>
      <c r="P1622" s="8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11">
        <f t="shared" si="154"/>
        <v>41321.089583333334</v>
      </c>
      <c r="T1622" s="11">
        <f t="shared" si="155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7">
        <f t="shared" si="150"/>
        <v>121.2</v>
      </c>
      <c r="P1623" s="8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11">
        <f t="shared" si="154"/>
        <v>41003.35665509259</v>
      </c>
      <c r="T1623" s="11">
        <f t="shared" si="155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7">
        <f t="shared" si="150"/>
        <v>101.72463768115942</v>
      </c>
      <c r="P1624" s="8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11">
        <f t="shared" si="154"/>
        <v>41950.044837962967</v>
      </c>
      <c r="T1624" s="11">
        <f t="shared" si="155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7">
        <f t="shared" si="150"/>
        <v>101.06666666666666</v>
      </c>
      <c r="P1625" s="8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11">
        <f t="shared" si="154"/>
        <v>41453.438530092593</v>
      </c>
      <c r="T1625" s="11">
        <f t="shared" si="155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7">
        <f t="shared" si="150"/>
        <v>118</v>
      </c>
      <c r="P1626" s="8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1">
        <f t="shared" si="154"/>
        <v>41243.117303240739</v>
      </c>
      <c r="T1626" s="11">
        <f t="shared" si="155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7">
        <f t="shared" si="150"/>
        <v>155.33333333333331</v>
      </c>
      <c r="P1627" s="8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11">
        <f t="shared" si="154"/>
        <v>41135.449687500004</v>
      </c>
      <c r="T1627" s="11">
        <f t="shared" si="155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7">
        <f t="shared" si="150"/>
        <v>101.18750000000001</v>
      </c>
      <c r="P1628" s="8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11">
        <f t="shared" si="154"/>
        <v>41579.597997685181</v>
      </c>
      <c r="T1628" s="11">
        <f t="shared" si="155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7">
        <f t="shared" si="150"/>
        <v>117</v>
      </c>
      <c r="P1629" s="8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11">
        <f t="shared" si="154"/>
        <v>41205.457048611112</v>
      </c>
      <c r="T1629" s="11">
        <f t="shared" si="155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7">
        <f t="shared" si="150"/>
        <v>100.925</v>
      </c>
      <c r="P1630" s="8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11">
        <f t="shared" si="154"/>
        <v>41774.487060185187</v>
      </c>
      <c r="T1630" s="11">
        <f t="shared" si="155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7">
        <f t="shared" si="150"/>
        <v>103.66666666666666</v>
      </c>
      <c r="P1631" s="8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11">
        <f t="shared" si="154"/>
        <v>41645.617280092592</v>
      </c>
      <c r="T1631" s="11">
        <f t="shared" si="155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7">
        <f t="shared" si="150"/>
        <v>265.25</v>
      </c>
      <c r="P1632" s="8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11">
        <f t="shared" si="154"/>
        <v>40939.587673611109</v>
      </c>
      <c r="T1632" s="11">
        <f t="shared" si="155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7">
        <f t="shared" si="150"/>
        <v>155.91</v>
      </c>
      <c r="P1633" s="8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11">
        <f t="shared" si="154"/>
        <v>41164.609502314815</v>
      </c>
      <c r="T1633" s="11">
        <f t="shared" si="155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7">
        <f t="shared" si="150"/>
        <v>101.62500000000001</v>
      </c>
      <c r="P1634" s="8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11">
        <f t="shared" si="154"/>
        <v>40750.090902777782</v>
      </c>
      <c r="T1634" s="11">
        <f t="shared" si="155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7">
        <f t="shared" si="150"/>
        <v>100</v>
      </c>
      <c r="P1635" s="8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11">
        <f t="shared" si="154"/>
        <v>40896.633750000001</v>
      </c>
      <c r="T1635" s="11">
        <f t="shared" si="155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7">
        <f t="shared" si="150"/>
        <v>100.49999999999999</v>
      </c>
      <c r="P1636" s="8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11">
        <f t="shared" si="154"/>
        <v>40657.939826388887</v>
      </c>
      <c r="T1636" s="11">
        <f t="shared" si="155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7">
        <f t="shared" si="150"/>
        <v>125.29999999999998</v>
      </c>
      <c r="P1637" s="8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11">
        <f t="shared" si="154"/>
        <v>42502.618761574078</v>
      </c>
      <c r="T1637" s="11">
        <f t="shared" si="155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7">
        <f t="shared" si="150"/>
        <v>103.55555555555556</v>
      </c>
      <c r="P1638" s="8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11">
        <f t="shared" si="154"/>
        <v>40662.83666666667</v>
      </c>
      <c r="T1638" s="11">
        <f t="shared" si="155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7">
        <f t="shared" si="150"/>
        <v>103.8</v>
      </c>
      <c r="P1639" s="8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1">
        <f t="shared" si="154"/>
        <v>40122.501620370371</v>
      </c>
      <c r="T1639" s="11">
        <f t="shared" si="155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7">
        <f t="shared" si="150"/>
        <v>105</v>
      </c>
      <c r="P1640" s="8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11">
        <f t="shared" si="154"/>
        <v>41288.43712962963</v>
      </c>
      <c r="T1640" s="11">
        <f t="shared" si="155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7">
        <f t="shared" si="150"/>
        <v>100</v>
      </c>
      <c r="P1641" s="8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11">
        <f t="shared" si="154"/>
        <v>40941.402372685188</v>
      </c>
      <c r="T1641" s="11">
        <f t="shared" si="155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7">
        <f t="shared" si="150"/>
        <v>169.86</v>
      </c>
      <c r="P1642" s="8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11">
        <f t="shared" si="154"/>
        <v>40378.98096064815</v>
      </c>
      <c r="T1642" s="11">
        <f t="shared" si="155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7">
        <f t="shared" si="150"/>
        <v>101.4</v>
      </c>
      <c r="P1643" s="8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1">
        <f t="shared" si="154"/>
        <v>41962.346574074079</v>
      </c>
      <c r="T1643" s="11">
        <f t="shared" si="155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7">
        <f t="shared" si="150"/>
        <v>100</v>
      </c>
      <c r="P1644" s="8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11">
        <f t="shared" si="154"/>
        <v>40687.774618055555</v>
      </c>
      <c r="T1644" s="11">
        <f t="shared" si="155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7">
        <f t="shared" si="150"/>
        <v>124.70000000000002</v>
      </c>
      <c r="P1645" s="8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11">
        <f t="shared" si="154"/>
        <v>41146.574212962965</v>
      </c>
      <c r="T1645" s="11">
        <f t="shared" si="155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7">
        <f t="shared" si="150"/>
        <v>109.5</v>
      </c>
      <c r="P1646" s="8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11">
        <f t="shared" si="154"/>
        <v>41174.80972222222</v>
      </c>
      <c r="T1646" s="11">
        <f t="shared" si="155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7">
        <f t="shared" si="150"/>
        <v>110.80000000000001</v>
      </c>
      <c r="P1647" s="8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1">
        <f t="shared" si="154"/>
        <v>41521.367361111115</v>
      </c>
      <c r="T1647" s="11">
        <f t="shared" si="155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7">
        <f t="shared" si="150"/>
        <v>110.2</v>
      </c>
      <c r="P1648" s="8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11">
        <f t="shared" si="154"/>
        <v>41833.200266203705</v>
      </c>
      <c r="T1648" s="11">
        <f t="shared" si="155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7">
        <f t="shared" si="150"/>
        <v>104.71999999999998</v>
      </c>
      <c r="P1649" s="8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11">
        <f t="shared" si="154"/>
        <v>41039.159456018519</v>
      </c>
      <c r="T1649" s="11">
        <f t="shared" si="155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7">
        <f t="shared" si="150"/>
        <v>125.26086956521738</v>
      </c>
      <c r="P1650" s="8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11">
        <f t="shared" si="154"/>
        <v>40592.454652777778</v>
      </c>
      <c r="T1650" s="11">
        <f t="shared" si="155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7">
        <f t="shared" si="150"/>
        <v>100.58763157894737</v>
      </c>
      <c r="P1651" s="8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11">
        <f t="shared" si="154"/>
        <v>41737.434664351851</v>
      </c>
      <c r="T1651" s="11">
        <f t="shared" si="155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7">
        <f t="shared" si="150"/>
        <v>141.55000000000001</v>
      </c>
      <c r="P1652" s="8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11">
        <f t="shared" si="154"/>
        <v>41526.185613425929</v>
      </c>
      <c r="T1652" s="11">
        <f t="shared" si="155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7">
        <f t="shared" si="150"/>
        <v>100.75</v>
      </c>
      <c r="P1653" s="8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1">
        <f t="shared" si="154"/>
        <v>40625.650694444441</v>
      </c>
      <c r="T1653" s="11">
        <f t="shared" si="155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7">
        <f t="shared" si="150"/>
        <v>100.66666666666666</v>
      </c>
      <c r="P1654" s="8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11">
        <f t="shared" si="154"/>
        <v>41572.242974537039</v>
      </c>
      <c r="T1654" s="11">
        <f t="shared" si="155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7">
        <f t="shared" si="150"/>
        <v>174.2304</v>
      </c>
      <c r="P1655" s="8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11">
        <f t="shared" si="154"/>
        <v>40626.584444444445</v>
      </c>
      <c r="T1655" s="11">
        <f t="shared" si="155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7">
        <f t="shared" si="150"/>
        <v>119.90909090909089</v>
      </c>
      <c r="P1656" s="8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11">
        <f t="shared" si="154"/>
        <v>40987.640740740739</v>
      </c>
      <c r="T1656" s="11">
        <f t="shared" si="155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7">
        <f t="shared" si="150"/>
        <v>142.86666666666667</v>
      </c>
      <c r="P1657" s="8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11">
        <f t="shared" si="154"/>
        <v>40974.541898148149</v>
      </c>
      <c r="T1657" s="11">
        <f t="shared" si="155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7">
        <f t="shared" si="150"/>
        <v>100.33493333333334</v>
      </c>
      <c r="P1658" s="8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11">
        <f t="shared" si="154"/>
        <v>41226.678842592592</v>
      </c>
      <c r="T1658" s="11">
        <f t="shared" si="155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7">
        <f t="shared" si="150"/>
        <v>104.93380000000001</v>
      </c>
      <c r="P1659" s="8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11">
        <f t="shared" si="154"/>
        <v>41023.532037037039</v>
      </c>
      <c r="T1659" s="11">
        <f t="shared" si="155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7">
        <f t="shared" si="150"/>
        <v>132.23333333333335</v>
      </c>
      <c r="P1660" s="8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11">
        <f t="shared" si="154"/>
        <v>41222.97184027778</v>
      </c>
      <c r="T1660" s="11">
        <f t="shared" si="155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7">
        <f t="shared" si="150"/>
        <v>112.79999999999998</v>
      </c>
      <c r="P1661" s="8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11">
        <f t="shared" si="154"/>
        <v>41596.663437499999</v>
      </c>
      <c r="T1661" s="11">
        <f t="shared" si="155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7">
        <f t="shared" si="150"/>
        <v>1253.75</v>
      </c>
      <c r="P1662" s="8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11">
        <f t="shared" si="154"/>
        <v>42459.443865740745</v>
      </c>
      <c r="T1662" s="11">
        <f t="shared" si="155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7">
        <f t="shared" si="150"/>
        <v>102.50632911392405</v>
      </c>
      <c r="P1663" s="8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11">
        <f t="shared" si="154"/>
        <v>42343.748043981483</v>
      </c>
      <c r="T1663" s="11">
        <f t="shared" si="155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7">
        <f t="shared" si="150"/>
        <v>102.6375</v>
      </c>
      <c r="P1664" s="8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11">
        <f t="shared" si="154"/>
        <v>40847.948333333334</v>
      </c>
      <c r="T1664" s="11">
        <f t="shared" si="155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7">
        <f t="shared" si="150"/>
        <v>108</v>
      </c>
      <c r="P1665" s="8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1">
        <f t="shared" si="154"/>
        <v>42005.77207175926</v>
      </c>
      <c r="T1665" s="11">
        <f t="shared" si="155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7">
        <f t="shared" si="150"/>
        <v>122.40879999999999</v>
      </c>
      <c r="P1666" s="8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11">
        <f t="shared" si="154"/>
        <v>40939.511782407411</v>
      </c>
      <c r="T1666" s="11">
        <f t="shared" si="155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7">
        <f t="shared" ref="O1667:O1730" si="156">(E1667/D1667)*100</f>
        <v>119.45714285714286</v>
      </c>
      <c r="P1667" s="8">
        <f t="shared" ref="P1667:P1730" si="157">E1667/L1667</f>
        <v>44.956989247311824</v>
      </c>
      <c r="Q1667" s="9" t="str">
        <f t="shared" ref="Q1667:Q1730" si="158">LEFT(N1667, SEARCH("/",N1667,1)-1)</f>
        <v>music</v>
      </c>
      <c r="R1667" s="9" t="str">
        <f t="shared" ref="R1667:R1730" si="159">RIGHT(N1667, LEN(N1667)-SEARCH("/",N1667))</f>
        <v>pop</v>
      </c>
      <c r="S1667" s="11">
        <f t="shared" ref="S1667:S1730" si="160">((J1667/(60*60*24))+DATE(1970,1,1))+(-6/24)</f>
        <v>40564.399456018517</v>
      </c>
      <c r="T1667" s="11">
        <f t="shared" ref="T1667:T1730" si="161">((I1667/(60*60*24))+DATE(1970,1,1))+(-6/24)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7">
        <f t="shared" si="156"/>
        <v>160.88</v>
      </c>
      <c r="P1668" s="8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11">
        <f t="shared" si="160"/>
        <v>41331.003159722226</v>
      </c>
      <c r="T1668" s="11">
        <f t="shared" si="161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7">
        <f t="shared" si="156"/>
        <v>126.85294117647059</v>
      </c>
      <c r="P1669" s="8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11">
        <f t="shared" si="160"/>
        <v>41681.8205787037</v>
      </c>
      <c r="T1669" s="11">
        <f t="shared" si="161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7">
        <f t="shared" si="156"/>
        <v>102.6375</v>
      </c>
      <c r="P1670" s="8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11">
        <f t="shared" si="160"/>
        <v>40844.899756944447</v>
      </c>
      <c r="T1670" s="11">
        <f t="shared" si="161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7">
        <f t="shared" si="156"/>
        <v>139.75</v>
      </c>
      <c r="P1671" s="8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1">
        <f t="shared" si="160"/>
        <v>42461.635138888887</v>
      </c>
      <c r="T1671" s="11">
        <f t="shared" si="161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7">
        <f t="shared" si="156"/>
        <v>102.60000000000001</v>
      </c>
      <c r="P1672" s="8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11">
        <f t="shared" si="160"/>
        <v>40313.680543981478</v>
      </c>
      <c r="T1672" s="11">
        <f t="shared" si="161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7">
        <f t="shared" si="156"/>
        <v>100.67349999999999</v>
      </c>
      <c r="P1673" s="8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11">
        <f t="shared" si="160"/>
        <v>42553.29414351852</v>
      </c>
      <c r="T1673" s="11">
        <f t="shared" si="161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7">
        <f t="shared" si="156"/>
        <v>112.94117647058823</v>
      </c>
      <c r="P1674" s="8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11">
        <f t="shared" si="160"/>
        <v>41034.406597222223</v>
      </c>
      <c r="T1674" s="11">
        <f t="shared" si="161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7">
        <f t="shared" si="156"/>
        <v>128.09523809523807</v>
      </c>
      <c r="P1675" s="8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11">
        <f t="shared" si="160"/>
        <v>42039.628379629634</v>
      </c>
      <c r="T1675" s="11">
        <f t="shared" si="161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7">
        <f t="shared" si="156"/>
        <v>201.7</v>
      </c>
      <c r="P1676" s="8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11">
        <f t="shared" si="160"/>
        <v>42569.355393518519</v>
      </c>
      <c r="T1676" s="11">
        <f t="shared" si="161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7">
        <f t="shared" si="156"/>
        <v>137.416</v>
      </c>
      <c r="P1677" s="8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11">
        <f t="shared" si="160"/>
        <v>40802.483101851853</v>
      </c>
      <c r="T1677" s="11">
        <f t="shared" si="161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7">
        <f t="shared" si="156"/>
        <v>115.33333333333333</v>
      </c>
      <c r="P1678" s="8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11">
        <f t="shared" si="160"/>
        <v>40973.476238425923</v>
      </c>
      <c r="T1678" s="11">
        <f t="shared" si="161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7">
        <f t="shared" si="156"/>
        <v>111.66666666666667</v>
      </c>
      <c r="P1679" s="8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11">
        <f t="shared" si="160"/>
        <v>42416.157129629632</v>
      </c>
      <c r="T1679" s="11">
        <f t="shared" si="161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7">
        <f t="shared" si="156"/>
        <v>118.39999999999999</v>
      </c>
      <c r="P1680" s="8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11">
        <f t="shared" si="160"/>
        <v>41662.604988425926</v>
      </c>
      <c r="T1680" s="11">
        <f t="shared" si="161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7">
        <f t="shared" si="156"/>
        <v>175</v>
      </c>
      <c r="P1681" s="8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1">
        <f t="shared" si="160"/>
        <v>40722.818807870368</v>
      </c>
      <c r="T1681" s="11">
        <f t="shared" si="161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7">
        <f t="shared" si="156"/>
        <v>117.5</v>
      </c>
      <c r="P1682" s="8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1">
        <f t="shared" si="160"/>
        <v>41802.507719907408</v>
      </c>
      <c r="T1682" s="11">
        <f t="shared" si="161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7">
        <f t="shared" si="156"/>
        <v>101.42212307692309</v>
      </c>
      <c r="P1683" s="8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11">
        <f t="shared" si="160"/>
        <v>42773.871342592596</v>
      </c>
      <c r="T1683" s="11">
        <f t="shared" si="161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7">
        <f t="shared" si="156"/>
        <v>0</v>
      </c>
      <c r="P1684" s="8" t="e">
        <f t="shared" si="157"/>
        <v>#DIV/0!</v>
      </c>
      <c r="Q1684" s="9" t="str">
        <f t="shared" si="158"/>
        <v>music</v>
      </c>
      <c r="R1684" s="9" t="str">
        <f t="shared" si="159"/>
        <v>faith</v>
      </c>
      <c r="S1684" s="11">
        <f t="shared" si="160"/>
        <v>42778.96365740741</v>
      </c>
      <c r="T1684" s="11">
        <f t="shared" si="161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7">
        <f t="shared" si="156"/>
        <v>21.714285714285715</v>
      </c>
      <c r="P1685" s="8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1">
        <f t="shared" si="160"/>
        <v>42808.531689814816</v>
      </c>
      <c r="T1685" s="11">
        <f t="shared" si="161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7">
        <f t="shared" si="156"/>
        <v>109.125</v>
      </c>
      <c r="P1686" s="8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11">
        <f t="shared" si="160"/>
        <v>42783.565289351856</v>
      </c>
      <c r="T1686" s="11">
        <f t="shared" si="161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7">
        <f t="shared" si="156"/>
        <v>102.85714285714285</v>
      </c>
      <c r="P1687" s="8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1">
        <f t="shared" si="160"/>
        <v>42788.0002662037</v>
      </c>
      <c r="T1687" s="11">
        <f t="shared" si="161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7">
        <f t="shared" si="156"/>
        <v>0.36</v>
      </c>
      <c r="P1688" s="8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1">
        <f t="shared" si="160"/>
        <v>42792.593969907408</v>
      </c>
      <c r="T1688" s="11">
        <f t="shared" si="161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7">
        <f t="shared" si="156"/>
        <v>31.25</v>
      </c>
      <c r="P1689" s="8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11">
        <f t="shared" si="160"/>
        <v>42801.796817129631</v>
      </c>
      <c r="T1689" s="11">
        <f t="shared" si="161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7">
        <f t="shared" si="156"/>
        <v>44.3</v>
      </c>
      <c r="P1690" s="8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11">
        <f t="shared" si="160"/>
        <v>42804.284652777773</v>
      </c>
      <c r="T1690" s="11">
        <f t="shared" si="161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7">
        <f t="shared" si="156"/>
        <v>100</v>
      </c>
      <c r="P1691" s="8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11">
        <f t="shared" si="160"/>
        <v>42780.692476851851</v>
      </c>
      <c r="T1691" s="11">
        <f t="shared" si="161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7">
        <f t="shared" si="156"/>
        <v>25.4</v>
      </c>
      <c r="P1692" s="8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11">
        <f t="shared" si="160"/>
        <v>42801.18104166667</v>
      </c>
      <c r="T1692" s="11">
        <f t="shared" si="161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7">
        <f t="shared" si="156"/>
        <v>33.473333333333329</v>
      </c>
      <c r="P1693" s="8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11">
        <f t="shared" si="160"/>
        <v>42795.451481481483</v>
      </c>
      <c r="T1693" s="11">
        <f t="shared" si="161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7">
        <f t="shared" si="156"/>
        <v>47.8</v>
      </c>
      <c r="P1694" s="8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11">
        <f t="shared" si="160"/>
        <v>42787.901238425926</v>
      </c>
      <c r="T1694" s="11">
        <f t="shared" si="161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7">
        <f t="shared" si="156"/>
        <v>9.3333333333333339</v>
      </c>
      <c r="P1695" s="8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1">
        <f t="shared" si="160"/>
        <v>42803.670277777783</v>
      </c>
      <c r="T1695" s="11">
        <f t="shared" si="161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7">
        <f t="shared" si="156"/>
        <v>0.05</v>
      </c>
      <c r="P1696" s="8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1">
        <f t="shared" si="160"/>
        <v>42791.419837962967</v>
      </c>
      <c r="T1696" s="11">
        <f t="shared" si="161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7">
        <f t="shared" si="156"/>
        <v>11.708333333333334</v>
      </c>
      <c r="P1697" s="8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11">
        <f t="shared" si="160"/>
        <v>42800.781412037039</v>
      </c>
      <c r="T1697" s="11">
        <f t="shared" si="161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7">
        <f t="shared" si="156"/>
        <v>0</v>
      </c>
      <c r="P1698" s="8" t="e">
        <f t="shared" si="157"/>
        <v>#DIV/0!</v>
      </c>
      <c r="Q1698" s="9" t="str">
        <f t="shared" si="158"/>
        <v>music</v>
      </c>
      <c r="R1698" s="9" t="str">
        <f t="shared" si="159"/>
        <v>faith</v>
      </c>
      <c r="S1698" s="11">
        <f t="shared" si="160"/>
        <v>42795.819571759261</v>
      </c>
      <c r="T1698" s="11">
        <f t="shared" si="161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7">
        <f t="shared" si="156"/>
        <v>20.208000000000002</v>
      </c>
      <c r="P1699" s="8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11">
        <f t="shared" si="160"/>
        <v>42804.782962962963</v>
      </c>
      <c r="T1699" s="11">
        <f t="shared" si="161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7">
        <f t="shared" si="156"/>
        <v>0</v>
      </c>
      <c r="P1700" s="8" t="e">
        <f t="shared" si="157"/>
        <v>#DIV/0!</v>
      </c>
      <c r="Q1700" s="9" t="str">
        <f t="shared" si="158"/>
        <v>music</v>
      </c>
      <c r="R1700" s="9" t="str">
        <f t="shared" si="159"/>
        <v>faith</v>
      </c>
      <c r="S1700" s="11">
        <f t="shared" si="160"/>
        <v>42795.957870370374</v>
      </c>
      <c r="T1700" s="11">
        <f t="shared" si="161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7">
        <f t="shared" si="156"/>
        <v>4.2311459353574925</v>
      </c>
      <c r="P1701" s="8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1">
        <f t="shared" si="160"/>
        <v>42806.613946759258</v>
      </c>
      <c r="T1701" s="11">
        <f t="shared" si="161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7">
        <f t="shared" si="156"/>
        <v>26.06</v>
      </c>
      <c r="P1702" s="8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11">
        <f t="shared" si="160"/>
        <v>42795.821643518517</v>
      </c>
      <c r="T1702" s="11">
        <f t="shared" si="161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7">
        <f t="shared" si="156"/>
        <v>0.19801980198019803</v>
      </c>
      <c r="P1703" s="8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1">
        <f t="shared" si="160"/>
        <v>41989.414409722223</v>
      </c>
      <c r="T1703" s="11">
        <f t="shared" si="161"/>
        <v>42019.414409722223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7">
        <f t="shared" si="156"/>
        <v>6.0606060606060606E-3</v>
      </c>
      <c r="P1704" s="8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1">
        <f t="shared" si="160"/>
        <v>42063.619791666672</v>
      </c>
      <c r="T1704" s="11">
        <f t="shared" si="161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7">
        <f t="shared" si="156"/>
        <v>1.02</v>
      </c>
      <c r="P1705" s="8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1">
        <f t="shared" si="160"/>
        <v>42187.031678240739</v>
      </c>
      <c r="T1705" s="11">
        <f t="shared" si="161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7">
        <f t="shared" si="156"/>
        <v>65.100000000000009</v>
      </c>
      <c r="P1706" s="8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11">
        <f t="shared" si="160"/>
        <v>42020.889733796299</v>
      </c>
      <c r="T1706" s="11">
        <f t="shared" si="161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7">
        <f t="shared" si="156"/>
        <v>0</v>
      </c>
      <c r="P1707" s="8" t="e">
        <f t="shared" si="157"/>
        <v>#DIV/0!</v>
      </c>
      <c r="Q1707" s="9" t="str">
        <f t="shared" si="158"/>
        <v>music</v>
      </c>
      <c r="R1707" s="9" t="str">
        <f t="shared" si="159"/>
        <v>faith</v>
      </c>
      <c r="S1707" s="11">
        <f t="shared" si="160"/>
        <v>42244.766736111109</v>
      </c>
      <c r="T1707" s="11">
        <f t="shared" si="161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7">
        <f t="shared" si="156"/>
        <v>0</v>
      </c>
      <c r="P1708" s="8" t="e">
        <f t="shared" si="157"/>
        <v>#DIV/0!</v>
      </c>
      <c r="Q1708" s="9" t="str">
        <f t="shared" si="158"/>
        <v>music</v>
      </c>
      <c r="R1708" s="9" t="str">
        <f t="shared" si="159"/>
        <v>faith</v>
      </c>
      <c r="S1708" s="11">
        <f t="shared" si="160"/>
        <v>42179.056388888886</v>
      </c>
      <c r="T1708" s="11">
        <f t="shared" si="161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7">
        <f t="shared" si="156"/>
        <v>9.74</v>
      </c>
      <c r="P1709" s="8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11">
        <f t="shared" si="160"/>
        <v>42427.471006944441</v>
      </c>
      <c r="T1709" s="11">
        <f t="shared" si="161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7">
        <f t="shared" si="156"/>
        <v>0</v>
      </c>
      <c r="P1710" s="8" t="e">
        <f t="shared" si="157"/>
        <v>#DIV/0!</v>
      </c>
      <c r="Q1710" s="9" t="str">
        <f t="shared" si="158"/>
        <v>music</v>
      </c>
      <c r="R1710" s="9" t="str">
        <f t="shared" si="159"/>
        <v>faith</v>
      </c>
      <c r="S1710" s="11">
        <f t="shared" si="160"/>
        <v>42451.616967592592</v>
      </c>
      <c r="T1710" s="11">
        <f t="shared" si="161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7">
        <f t="shared" si="156"/>
        <v>4.8571428571428568</v>
      </c>
      <c r="P1711" s="8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1">
        <f t="shared" si="160"/>
        <v>41841.313819444447</v>
      </c>
      <c r="T1711" s="11">
        <f t="shared" si="161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7">
        <f t="shared" si="156"/>
        <v>0.67999999999999994</v>
      </c>
      <c r="P1712" s="8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1">
        <f t="shared" si="160"/>
        <v>42341.341296296298</v>
      </c>
      <c r="T1712" s="11">
        <f t="shared" si="161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7">
        <f t="shared" si="156"/>
        <v>10.5</v>
      </c>
      <c r="P1713" s="8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1">
        <f t="shared" si="160"/>
        <v>41852.396226851852</v>
      </c>
      <c r="T1713" s="11">
        <f t="shared" si="161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7">
        <f t="shared" si="156"/>
        <v>0</v>
      </c>
      <c r="P1714" s="8" t="e">
        <f t="shared" si="157"/>
        <v>#DIV/0!</v>
      </c>
      <c r="Q1714" s="9" t="str">
        <f t="shared" si="158"/>
        <v>music</v>
      </c>
      <c r="R1714" s="9" t="str">
        <f t="shared" si="159"/>
        <v>faith</v>
      </c>
      <c r="S1714" s="11">
        <f t="shared" si="160"/>
        <v>42125.663807870369</v>
      </c>
      <c r="T1714" s="11">
        <f t="shared" si="161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7">
        <f t="shared" si="156"/>
        <v>1.6666666666666667</v>
      </c>
      <c r="P1715" s="8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1">
        <f t="shared" si="160"/>
        <v>41887.551064814819</v>
      </c>
      <c r="T1715" s="11">
        <f t="shared" si="161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7">
        <f t="shared" si="156"/>
        <v>7.8680000000000003</v>
      </c>
      <c r="P1716" s="8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11">
        <f t="shared" si="160"/>
        <v>42095.668530092589</v>
      </c>
      <c r="T1716" s="11">
        <f t="shared" si="161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7">
        <f t="shared" si="156"/>
        <v>0.22</v>
      </c>
      <c r="P1717" s="8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1">
        <f t="shared" si="160"/>
        <v>42063.967418981483</v>
      </c>
      <c r="T1717" s="11">
        <f t="shared" si="161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7">
        <f t="shared" si="156"/>
        <v>7.5</v>
      </c>
      <c r="P1718" s="8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1">
        <f t="shared" si="160"/>
        <v>42673.327534722222</v>
      </c>
      <c r="T1718" s="11">
        <f t="shared" si="161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7">
        <f t="shared" si="156"/>
        <v>42.725880551301685</v>
      </c>
      <c r="P1719" s="8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11">
        <f t="shared" si="160"/>
        <v>42460.731921296298</v>
      </c>
      <c r="T1719" s="11">
        <f t="shared" si="161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7">
        <f t="shared" si="156"/>
        <v>0.2142857142857143</v>
      </c>
      <c r="P1720" s="8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1">
        <f t="shared" si="160"/>
        <v>42460.360520833332</v>
      </c>
      <c r="T1720" s="11">
        <f t="shared" si="161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7">
        <f t="shared" si="156"/>
        <v>0.87500000000000011</v>
      </c>
      <c r="P1721" s="8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11">
        <f t="shared" si="160"/>
        <v>41869.284618055557</v>
      </c>
      <c r="T1721" s="11">
        <f t="shared" si="161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7">
        <f t="shared" si="156"/>
        <v>5.625</v>
      </c>
      <c r="P1722" s="8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11">
        <f t="shared" si="160"/>
        <v>41922.533229166671</v>
      </c>
      <c r="T1722" s="11">
        <f t="shared" si="161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7">
        <f t="shared" si="156"/>
        <v>0</v>
      </c>
      <c r="P1723" s="8" t="e">
        <f t="shared" si="157"/>
        <v>#DIV/0!</v>
      </c>
      <c r="Q1723" s="9" t="str">
        <f t="shared" si="158"/>
        <v>music</v>
      </c>
      <c r="R1723" s="9" t="str">
        <f t="shared" si="159"/>
        <v>faith</v>
      </c>
      <c r="S1723" s="11">
        <f t="shared" si="160"/>
        <v>42319.211377314816</v>
      </c>
      <c r="T1723" s="11">
        <f t="shared" si="161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7">
        <f t="shared" si="156"/>
        <v>3.4722222222222224E-2</v>
      </c>
      <c r="P1724" s="8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1">
        <f t="shared" si="160"/>
        <v>42425.710983796293</v>
      </c>
      <c r="T1724" s="11">
        <f t="shared" si="161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7">
        <f t="shared" si="156"/>
        <v>6.5</v>
      </c>
      <c r="P1725" s="8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11">
        <f t="shared" si="160"/>
        <v>42129.57540509259</v>
      </c>
      <c r="T1725" s="11">
        <f t="shared" si="161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7">
        <f t="shared" si="156"/>
        <v>0.58333333333333337</v>
      </c>
      <c r="P1726" s="8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1">
        <f t="shared" si="160"/>
        <v>41912.682430555556</v>
      </c>
      <c r="T1726" s="11">
        <f t="shared" si="161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7">
        <f t="shared" si="156"/>
        <v>10.181818181818182</v>
      </c>
      <c r="P1727" s="8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11">
        <f t="shared" si="160"/>
        <v>41845.718159722222</v>
      </c>
      <c r="T1727" s="11">
        <f t="shared" si="161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7">
        <f t="shared" si="156"/>
        <v>33.784615384615385</v>
      </c>
      <c r="P1728" s="8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1">
        <f t="shared" si="160"/>
        <v>41788.669722222221</v>
      </c>
      <c r="T1728" s="11">
        <f t="shared" si="161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7">
        <f t="shared" si="156"/>
        <v>3.3333333333333333E-2</v>
      </c>
      <c r="P1729" s="8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1">
        <f t="shared" si="160"/>
        <v>42044.677974537037</v>
      </c>
      <c r="T1729" s="11">
        <f t="shared" si="161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7">
        <f t="shared" si="156"/>
        <v>68.400000000000006</v>
      </c>
      <c r="P1730" s="8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11">
        <f t="shared" si="160"/>
        <v>42268.375856481478</v>
      </c>
      <c r="T1730" s="11">
        <f t="shared" si="161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7">
        <f t="shared" ref="O1731:O1794" si="162">(E1731/D1731)*100</f>
        <v>0</v>
      </c>
      <c r="P1731" s="8" t="e">
        <f t="shared" ref="P1731:P1794" si="163">E1731/L1731</f>
        <v>#DIV/0!</v>
      </c>
      <c r="Q1731" s="9" t="str">
        <f t="shared" ref="Q1731:Q1794" si="164">LEFT(N1731, SEARCH("/",N1731,1)-1)</f>
        <v>music</v>
      </c>
      <c r="R1731" s="9" t="str">
        <f t="shared" ref="R1731:R1794" si="165">RIGHT(N1731, LEN(N1731)-SEARCH("/",N1731))</f>
        <v>faith</v>
      </c>
      <c r="S1731" s="11">
        <f t="shared" ref="S1731:S1794" si="166">((J1731/(60*60*24))+DATE(1970,1,1))+(-6/24)</f>
        <v>42470.802152777775</v>
      </c>
      <c r="T1731" s="11">
        <f t="shared" ref="T1731:T1794" si="167">((I1731/(60*60*24))+DATE(1970,1,1))+(-6/24)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7">
        <f t="shared" si="162"/>
        <v>0</v>
      </c>
      <c r="P1732" s="8" t="e">
        <f t="shared" si="163"/>
        <v>#DIV/0!</v>
      </c>
      <c r="Q1732" s="9" t="str">
        <f t="shared" si="164"/>
        <v>music</v>
      </c>
      <c r="R1732" s="9" t="str">
        <f t="shared" si="165"/>
        <v>faith</v>
      </c>
      <c r="S1732" s="11">
        <f t="shared" si="166"/>
        <v>42271.837766203702</v>
      </c>
      <c r="T1732" s="11">
        <f t="shared" si="167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7">
        <f t="shared" si="162"/>
        <v>0</v>
      </c>
      <c r="P1733" s="8" t="e">
        <f t="shared" si="163"/>
        <v>#DIV/0!</v>
      </c>
      <c r="Q1733" s="9" t="str">
        <f t="shared" si="164"/>
        <v>music</v>
      </c>
      <c r="R1733" s="9" t="str">
        <f t="shared" si="165"/>
        <v>faith</v>
      </c>
      <c r="S1733" s="11">
        <f t="shared" si="166"/>
        <v>42152.656851851847</v>
      </c>
      <c r="T1733" s="11">
        <f t="shared" si="167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7">
        <f t="shared" si="162"/>
        <v>0</v>
      </c>
      <c r="P1734" s="8" t="e">
        <f t="shared" si="163"/>
        <v>#DIV/0!</v>
      </c>
      <c r="Q1734" s="9" t="str">
        <f t="shared" si="164"/>
        <v>music</v>
      </c>
      <c r="R1734" s="9" t="str">
        <f t="shared" si="165"/>
        <v>faith</v>
      </c>
      <c r="S1734" s="11">
        <f t="shared" si="166"/>
        <v>42325.433807870373</v>
      </c>
      <c r="T1734" s="11">
        <f t="shared" si="167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7">
        <f t="shared" si="162"/>
        <v>0</v>
      </c>
      <c r="P1735" s="8" t="e">
        <f t="shared" si="163"/>
        <v>#DIV/0!</v>
      </c>
      <c r="Q1735" s="9" t="str">
        <f t="shared" si="164"/>
        <v>music</v>
      </c>
      <c r="R1735" s="9" t="str">
        <f t="shared" si="165"/>
        <v>faith</v>
      </c>
      <c r="S1735" s="11">
        <f t="shared" si="166"/>
        <v>42614.425625000003</v>
      </c>
      <c r="T1735" s="11">
        <f t="shared" si="167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7">
        <f t="shared" si="162"/>
        <v>2.2222222222222223E-2</v>
      </c>
      <c r="P1736" s="8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1">
        <f t="shared" si="166"/>
        <v>42101.786527777775</v>
      </c>
      <c r="T1736" s="11">
        <f t="shared" si="167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7">
        <f t="shared" si="162"/>
        <v>11</v>
      </c>
      <c r="P1737" s="8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1">
        <f t="shared" si="166"/>
        <v>42559.56417824074</v>
      </c>
      <c r="T1737" s="11">
        <f t="shared" si="167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7">
        <f t="shared" si="162"/>
        <v>0.73333333333333328</v>
      </c>
      <c r="P1738" s="8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1">
        <f t="shared" si="166"/>
        <v>42286.611493055556</v>
      </c>
      <c r="T1738" s="11">
        <f t="shared" si="167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7">
        <f t="shared" si="162"/>
        <v>21.25</v>
      </c>
      <c r="P1739" s="8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11">
        <f t="shared" si="166"/>
        <v>42175.698981481481</v>
      </c>
      <c r="T1739" s="11">
        <f t="shared" si="167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7">
        <f t="shared" si="162"/>
        <v>0.4</v>
      </c>
      <c r="P1740" s="8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1">
        <f t="shared" si="166"/>
        <v>41884.624328703707</v>
      </c>
      <c r="T1740" s="11">
        <f t="shared" si="167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7">
        <f t="shared" si="162"/>
        <v>0.1</v>
      </c>
      <c r="P1741" s="8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1">
        <f t="shared" si="166"/>
        <v>42435.624212962968</v>
      </c>
      <c r="T1741" s="11">
        <f t="shared" si="167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7">
        <f t="shared" si="162"/>
        <v>0</v>
      </c>
      <c r="P1742" s="8" t="e">
        <f t="shared" si="163"/>
        <v>#DIV/0!</v>
      </c>
      <c r="Q1742" s="9" t="str">
        <f t="shared" si="164"/>
        <v>music</v>
      </c>
      <c r="R1742" s="9" t="str">
        <f t="shared" si="165"/>
        <v>faith</v>
      </c>
      <c r="S1742" s="11">
        <f t="shared" si="166"/>
        <v>42171.567384259259</v>
      </c>
      <c r="T1742" s="11">
        <f t="shared" si="167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7">
        <f t="shared" si="162"/>
        <v>110.83333333333334</v>
      </c>
      <c r="P1743" s="8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11">
        <f t="shared" si="166"/>
        <v>42120.378136574072</v>
      </c>
      <c r="T1743" s="11">
        <f t="shared" si="167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7">
        <f t="shared" si="162"/>
        <v>108.74999999999999</v>
      </c>
      <c r="P1744" s="8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11">
        <f t="shared" si="166"/>
        <v>42710.626967592594</v>
      </c>
      <c r="T1744" s="11">
        <f t="shared" si="167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7">
        <f t="shared" si="162"/>
        <v>100.41666666666667</v>
      </c>
      <c r="P1745" s="8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11">
        <f t="shared" si="166"/>
        <v>42586.675636574073</v>
      </c>
      <c r="T1745" s="11">
        <f t="shared" si="167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7">
        <f t="shared" si="162"/>
        <v>118.45454545454545</v>
      </c>
      <c r="P1746" s="8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11">
        <f t="shared" si="166"/>
        <v>42026.355057870373</v>
      </c>
      <c r="T1746" s="11">
        <f t="shared" si="167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7">
        <f t="shared" si="162"/>
        <v>114.01428571428571</v>
      </c>
      <c r="P1747" s="8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11">
        <f t="shared" si="166"/>
        <v>42690.009699074071</v>
      </c>
      <c r="T1747" s="11">
        <f t="shared" si="167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7">
        <f t="shared" si="162"/>
        <v>148.10000000000002</v>
      </c>
      <c r="P1748" s="8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11">
        <f t="shared" si="166"/>
        <v>42667.926701388889</v>
      </c>
      <c r="T1748" s="11">
        <f t="shared" si="167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7">
        <f t="shared" si="162"/>
        <v>104.95555555555556</v>
      </c>
      <c r="P1749" s="8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11">
        <f t="shared" si="166"/>
        <v>42292.185532407406</v>
      </c>
      <c r="T1749" s="11">
        <f t="shared" si="167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7">
        <f t="shared" si="162"/>
        <v>129.94800000000001</v>
      </c>
      <c r="P1750" s="8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11">
        <f t="shared" si="166"/>
        <v>42219.700729166667</v>
      </c>
      <c r="T1750" s="11">
        <f t="shared" si="167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7">
        <f t="shared" si="162"/>
        <v>123.48756218905473</v>
      </c>
      <c r="P1751" s="8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11">
        <f t="shared" si="166"/>
        <v>42758.725937499999</v>
      </c>
      <c r="T1751" s="11">
        <f t="shared" si="167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7">
        <f t="shared" si="162"/>
        <v>201.62</v>
      </c>
      <c r="P1752" s="8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11">
        <f t="shared" si="166"/>
        <v>42454.586851851855</v>
      </c>
      <c r="T1752" s="11">
        <f t="shared" si="167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7">
        <f t="shared" si="162"/>
        <v>102.89999999999999</v>
      </c>
      <c r="P1753" s="8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11">
        <f t="shared" si="166"/>
        <v>42052.5315162037</v>
      </c>
      <c r="T1753" s="11">
        <f t="shared" si="167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7">
        <f t="shared" si="162"/>
        <v>260.16666666666663</v>
      </c>
      <c r="P1754" s="8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11">
        <f t="shared" si="166"/>
        <v>42627.003263888888</v>
      </c>
      <c r="T1754" s="11">
        <f t="shared" si="167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7">
        <f t="shared" si="162"/>
        <v>108</v>
      </c>
      <c r="P1755" s="8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11">
        <f t="shared" si="166"/>
        <v>42420.49962962963</v>
      </c>
      <c r="T1755" s="11">
        <f t="shared" si="167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7">
        <f t="shared" si="162"/>
        <v>110.52941176470587</v>
      </c>
      <c r="P1756" s="8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11">
        <f t="shared" si="166"/>
        <v>42067.626770833333</v>
      </c>
      <c r="T1756" s="11">
        <f t="shared" si="167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7">
        <f t="shared" si="162"/>
        <v>120</v>
      </c>
      <c r="P1757" s="8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1">
        <f t="shared" si="166"/>
        <v>42252.538900462961</v>
      </c>
      <c r="T1757" s="11">
        <f t="shared" si="167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7">
        <f t="shared" si="162"/>
        <v>102.82909090909091</v>
      </c>
      <c r="P1758" s="8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1">
        <f t="shared" si="166"/>
        <v>42570.917465277773</v>
      </c>
      <c r="T1758" s="11">
        <f t="shared" si="167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7">
        <f t="shared" si="162"/>
        <v>115.99999999999999</v>
      </c>
      <c r="P1759" s="8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11">
        <f t="shared" si="166"/>
        <v>42733.577349537038</v>
      </c>
      <c r="T1759" s="11">
        <f t="shared" si="167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7">
        <f t="shared" si="162"/>
        <v>114.7</v>
      </c>
      <c r="P1760" s="8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11">
        <f t="shared" si="166"/>
        <v>42505.705925925926</v>
      </c>
      <c r="T1760" s="11">
        <f t="shared" si="167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7">
        <f t="shared" si="162"/>
        <v>106.60000000000001</v>
      </c>
      <c r="P1761" s="8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11">
        <f t="shared" si="166"/>
        <v>42068.579039351855</v>
      </c>
      <c r="T1761" s="11">
        <f t="shared" si="167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7">
        <f t="shared" si="162"/>
        <v>165.44</v>
      </c>
      <c r="P1762" s="8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11">
        <f t="shared" si="166"/>
        <v>42405.42260416667</v>
      </c>
      <c r="T1762" s="11">
        <f t="shared" si="167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7">
        <f t="shared" si="162"/>
        <v>155</v>
      </c>
      <c r="P1763" s="8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11">
        <f t="shared" si="166"/>
        <v>42209.317824074074</v>
      </c>
      <c r="T1763" s="11">
        <f t="shared" si="167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7">
        <f t="shared" si="162"/>
        <v>885</v>
      </c>
      <c r="P1764" s="8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1">
        <f t="shared" si="166"/>
        <v>42410.732002314813</v>
      </c>
      <c r="T1764" s="11">
        <f t="shared" si="167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7">
        <f t="shared" si="162"/>
        <v>101.90833333333333</v>
      </c>
      <c r="P1765" s="8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11">
        <f t="shared" si="166"/>
        <v>42636.618518518517</v>
      </c>
      <c r="T1765" s="11">
        <f t="shared" si="167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7">
        <f t="shared" si="162"/>
        <v>19.600000000000001</v>
      </c>
      <c r="P1766" s="8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11">
        <f t="shared" si="166"/>
        <v>41825.235868055555</v>
      </c>
      <c r="T1766" s="11">
        <f t="shared" si="167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7">
        <f t="shared" si="162"/>
        <v>59.467839999999995</v>
      </c>
      <c r="P1767" s="8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11">
        <f t="shared" si="166"/>
        <v>41834.730462962965</v>
      </c>
      <c r="T1767" s="11">
        <f t="shared" si="167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7">
        <f t="shared" si="162"/>
        <v>0</v>
      </c>
      <c r="P1768" s="8" t="e">
        <f t="shared" si="163"/>
        <v>#DIV/0!</v>
      </c>
      <c r="Q1768" s="9" t="str">
        <f t="shared" si="164"/>
        <v>photography</v>
      </c>
      <c r="R1768" s="9" t="str">
        <f t="shared" si="165"/>
        <v>photobooks</v>
      </c>
      <c r="S1768" s="11">
        <f t="shared" si="166"/>
        <v>41855.609814814816</v>
      </c>
      <c r="T1768" s="11">
        <f t="shared" si="167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7">
        <f t="shared" si="162"/>
        <v>45.72</v>
      </c>
      <c r="P1769" s="8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11">
        <f t="shared" si="166"/>
        <v>41824.408379629633</v>
      </c>
      <c r="T1769" s="11">
        <f t="shared" si="167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7">
        <f t="shared" si="162"/>
        <v>3.74</v>
      </c>
      <c r="P1770" s="8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11">
        <f t="shared" si="166"/>
        <v>41849.310694444444</v>
      </c>
      <c r="T1770" s="11">
        <f t="shared" si="167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7">
        <f t="shared" si="162"/>
        <v>2.7025000000000001</v>
      </c>
      <c r="P1771" s="8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11">
        <f t="shared" si="166"/>
        <v>41987.568969907406</v>
      </c>
      <c r="T1771" s="11">
        <f t="shared" si="167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7">
        <f t="shared" si="162"/>
        <v>56.51428571428572</v>
      </c>
      <c r="P1772" s="8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1">
        <f t="shared" si="166"/>
        <v>41891.530023148152</v>
      </c>
      <c r="T1772" s="11">
        <f t="shared" si="167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7">
        <f t="shared" si="162"/>
        <v>21.30952380952381</v>
      </c>
      <c r="P1773" s="8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1">
        <f t="shared" si="166"/>
        <v>41905.729629629626</v>
      </c>
      <c r="T1773" s="11">
        <f t="shared" si="167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7">
        <f t="shared" si="162"/>
        <v>15.6</v>
      </c>
      <c r="P1774" s="8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11">
        <f t="shared" si="166"/>
        <v>41766.468009259261</v>
      </c>
      <c r="T1774" s="11">
        <f t="shared" si="167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7">
        <f t="shared" si="162"/>
        <v>6.2566666666666677</v>
      </c>
      <c r="P1775" s="8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11">
        <f t="shared" si="166"/>
        <v>41978.510393518518</v>
      </c>
      <c r="T1775" s="11">
        <f t="shared" si="167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7">
        <f t="shared" si="162"/>
        <v>45.92</v>
      </c>
      <c r="P1776" s="8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11">
        <f t="shared" si="166"/>
        <v>41929.968657407408</v>
      </c>
      <c r="T1776" s="11">
        <f t="shared" si="167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7">
        <f t="shared" si="162"/>
        <v>65.101538461538468</v>
      </c>
      <c r="P1777" s="8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11">
        <f t="shared" si="166"/>
        <v>41891.726388888885</v>
      </c>
      <c r="T1777" s="11">
        <f t="shared" si="167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7">
        <f t="shared" si="162"/>
        <v>6.7</v>
      </c>
      <c r="P1778" s="8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1">
        <f t="shared" si="166"/>
        <v>41905.70684027778</v>
      </c>
      <c r="T1778" s="11">
        <f t="shared" si="167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7">
        <f t="shared" si="162"/>
        <v>13.5625</v>
      </c>
      <c r="P1779" s="8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1">
        <f t="shared" si="166"/>
        <v>42025.107094907406</v>
      </c>
      <c r="T1779" s="11">
        <f t="shared" si="167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7">
        <f t="shared" si="162"/>
        <v>1.9900000000000002</v>
      </c>
      <c r="P1780" s="8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11">
        <f t="shared" si="166"/>
        <v>42045.61336805555</v>
      </c>
      <c r="T1780" s="11">
        <f t="shared" si="167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7">
        <f t="shared" si="162"/>
        <v>36.236363636363642</v>
      </c>
      <c r="P1781" s="8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11">
        <f t="shared" si="166"/>
        <v>42585.441898148143</v>
      </c>
      <c r="T1781" s="11">
        <f t="shared" si="167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7">
        <f t="shared" si="162"/>
        <v>39.743333333333339</v>
      </c>
      <c r="P1782" s="8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11">
        <f t="shared" si="166"/>
        <v>42493.350810185184</v>
      </c>
      <c r="T1782" s="11">
        <f t="shared" si="167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7">
        <f t="shared" si="162"/>
        <v>25.763636363636365</v>
      </c>
      <c r="P1783" s="8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11">
        <f t="shared" si="166"/>
        <v>42597.367418981477</v>
      </c>
      <c r="T1783" s="11">
        <f t="shared" si="167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7">
        <f t="shared" si="162"/>
        <v>15.491428571428573</v>
      </c>
      <c r="P1784" s="8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11">
        <f t="shared" si="166"/>
        <v>42388.325104166666</v>
      </c>
      <c r="T1784" s="11">
        <f t="shared" si="167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7">
        <f t="shared" si="162"/>
        <v>23.692499999999999</v>
      </c>
      <c r="P1785" s="8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11">
        <f t="shared" si="166"/>
        <v>42115.699976851851</v>
      </c>
      <c r="T1785" s="11">
        <f t="shared" si="167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7">
        <f t="shared" si="162"/>
        <v>39.76</v>
      </c>
      <c r="P1786" s="8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11">
        <f t="shared" si="166"/>
        <v>42003.405555555553</v>
      </c>
      <c r="T1786" s="11">
        <f t="shared" si="167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7">
        <f t="shared" si="162"/>
        <v>20.220833333333331</v>
      </c>
      <c r="P1787" s="8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11">
        <f t="shared" si="166"/>
        <v>41896.884895833333</v>
      </c>
      <c r="T1787" s="11">
        <f t="shared" si="167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7">
        <f t="shared" si="162"/>
        <v>47.631578947368418</v>
      </c>
      <c r="P1788" s="8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11">
        <f t="shared" si="166"/>
        <v>41958.300659722227</v>
      </c>
      <c r="T1788" s="11">
        <f t="shared" si="167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7">
        <f t="shared" si="162"/>
        <v>15.329999999999998</v>
      </c>
      <c r="P1789" s="8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11">
        <f t="shared" si="166"/>
        <v>42068.40552083333</v>
      </c>
      <c r="T1789" s="11">
        <f t="shared" si="167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7">
        <f t="shared" si="162"/>
        <v>1.3818181818181818</v>
      </c>
      <c r="P1790" s="8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1">
        <f t="shared" si="166"/>
        <v>41913.69840277778</v>
      </c>
      <c r="T1790" s="11">
        <f t="shared" si="167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7">
        <f t="shared" si="162"/>
        <v>0.5</v>
      </c>
      <c r="P1791" s="8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1">
        <f t="shared" si="166"/>
        <v>41956.000034722223</v>
      </c>
      <c r="T1791" s="11">
        <f t="shared" si="167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7">
        <f t="shared" si="162"/>
        <v>4.957575757575758</v>
      </c>
      <c r="P1792" s="8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11">
        <f t="shared" si="166"/>
        <v>42010.424513888887</v>
      </c>
      <c r="T1792" s="11">
        <f t="shared" si="167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7">
        <f t="shared" si="162"/>
        <v>3.5666666666666664</v>
      </c>
      <c r="P1793" s="8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1">
        <f t="shared" si="166"/>
        <v>41973.490335648152</v>
      </c>
      <c r="T1793" s="11">
        <f t="shared" si="167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7">
        <f t="shared" si="162"/>
        <v>61.124000000000002</v>
      </c>
      <c r="P1794" s="8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11">
        <f t="shared" si="166"/>
        <v>42188.781041666662</v>
      </c>
      <c r="T1794" s="11">
        <f t="shared" si="167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7">
        <f t="shared" ref="O1795:O1858" si="168">(E1795/D1795)*100</f>
        <v>1.3333333333333335</v>
      </c>
      <c r="P1795" s="8">
        <f t="shared" ref="P1795:P1858" si="169">E1795/L1795</f>
        <v>20</v>
      </c>
      <c r="Q1795" s="9" t="str">
        <f t="shared" ref="Q1795:Q1858" si="170">LEFT(N1795, SEARCH("/",N1795,1)-1)</f>
        <v>photography</v>
      </c>
      <c r="R1795" s="9" t="str">
        <f t="shared" ref="R1795:R1858" si="171">RIGHT(N1795, LEN(N1795)-SEARCH("/",N1795))</f>
        <v>photobooks</v>
      </c>
      <c r="S1795" s="11">
        <f t="shared" ref="S1795:S1858" si="172">((J1795/(60*60*24))+DATE(1970,1,1))+(-6/24)</f>
        <v>41940.641666666663</v>
      </c>
      <c r="T1795" s="11">
        <f t="shared" ref="T1795:T1858" si="173">((I1795/(60*60*24))+DATE(1970,1,1))+(-6/24)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7">
        <f t="shared" si="168"/>
        <v>11.077777777777778</v>
      </c>
      <c r="P1796" s="8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11">
        <f t="shared" si="172"/>
        <v>42011.301180555558</v>
      </c>
      <c r="T1796" s="11">
        <f t="shared" si="173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7">
        <f t="shared" si="168"/>
        <v>38.735714285714288</v>
      </c>
      <c r="P1797" s="8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11">
        <f t="shared" si="172"/>
        <v>42628.038668981477</v>
      </c>
      <c r="T1797" s="11">
        <f t="shared" si="173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7">
        <f t="shared" si="168"/>
        <v>22.05263157894737</v>
      </c>
      <c r="P1798" s="8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11">
        <f t="shared" si="172"/>
        <v>42515.189421296294</v>
      </c>
      <c r="T1798" s="11">
        <f t="shared" si="173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7">
        <f t="shared" si="168"/>
        <v>67.55</v>
      </c>
      <c r="P1799" s="8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1">
        <f t="shared" si="172"/>
        <v>42689.31931712963</v>
      </c>
      <c r="T1799" s="11">
        <f t="shared" si="173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7">
        <f t="shared" si="168"/>
        <v>13.637499999999999</v>
      </c>
      <c r="P1800" s="8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11">
        <f t="shared" si="172"/>
        <v>42344.07677083333</v>
      </c>
      <c r="T1800" s="11">
        <f t="shared" si="173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7">
        <f t="shared" si="168"/>
        <v>1.7457500000000001</v>
      </c>
      <c r="P1801" s="8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11">
        <f t="shared" si="172"/>
        <v>41934.592685185184</v>
      </c>
      <c r="T1801" s="11">
        <f t="shared" si="173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7">
        <f t="shared" si="168"/>
        <v>20.44963251188932</v>
      </c>
      <c r="P1802" s="8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11">
        <f t="shared" si="172"/>
        <v>42623.356134259258</v>
      </c>
      <c r="T1802" s="11">
        <f t="shared" si="173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7">
        <f t="shared" si="168"/>
        <v>13.852941176470587</v>
      </c>
      <c r="P1803" s="8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11">
        <f t="shared" si="172"/>
        <v>42321.410509259258</v>
      </c>
      <c r="T1803" s="11">
        <f t="shared" si="173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7">
        <f t="shared" si="168"/>
        <v>48.485714285714288</v>
      </c>
      <c r="P1804" s="8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11">
        <f t="shared" si="172"/>
        <v>42159.22256944445</v>
      </c>
      <c r="T1804" s="11">
        <f t="shared" si="173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7">
        <f t="shared" si="168"/>
        <v>30.8</v>
      </c>
      <c r="P1805" s="8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11">
        <f t="shared" si="172"/>
        <v>42017.821550925924</v>
      </c>
      <c r="T1805" s="11">
        <f t="shared" si="173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7">
        <f t="shared" si="168"/>
        <v>35.174193548387095</v>
      </c>
      <c r="P1806" s="8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11">
        <f t="shared" si="172"/>
        <v>42282.428287037037</v>
      </c>
      <c r="T1806" s="11">
        <f t="shared" si="173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7">
        <f t="shared" si="168"/>
        <v>36.404444444444444</v>
      </c>
      <c r="P1807" s="8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11">
        <f t="shared" si="172"/>
        <v>42247.553912037038</v>
      </c>
      <c r="T1807" s="11">
        <f t="shared" si="173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7">
        <f t="shared" si="168"/>
        <v>2.9550000000000001</v>
      </c>
      <c r="P1808" s="8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11">
        <f t="shared" si="172"/>
        <v>41877.388298611113</v>
      </c>
      <c r="T1808" s="11">
        <f t="shared" si="173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7">
        <f t="shared" si="168"/>
        <v>11.06</v>
      </c>
      <c r="P1809" s="8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11">
        <f t="shared" si="172"/>
        <v>41879.818437499998</v>
      </c>
      <c r="T1809" s="11">
        <f t="shared" si="173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7">
        <f t="shared" si="168"/>
        <v>41.407142857142858</v>
      </c>
      <c r="P1810" s="8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11">
        <f t="shared" si="172"/>
        <v>42742.430902777778</v>
      </c>
      <c r="T1810" s="11">
        <f t="shared" si="173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7">
        <f t="shared" si="168"/>
        <v>10.857142857142858</v>
      </c>
      <c r="P1811" s="8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11">
        <f t="shared" si="172"/>
        <v>42029.657858796301</v>
      </c>
      <c r="T1811" s="11">
        <f t="shared" si="173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7">
        <f t="shared" si="168"/>
        <v>3.3333333333333335</v>
      </c>
      <c r="P1812" s="8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1">
        <f t="shared" si="172"/>
        <v>41860.66002314815</v>
      </c>
      <c r="T1812" s="11">
        <f t="shared" si="173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7">
        <f t="shared" si="168"/>
        <v>7.407407407407407E-2</v>
      </c>
      <c r="P1813" s="8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11">
        <f t="shared" si="172"/>
        <v>41876.183680555558</v>
      </c>
      <c r="T1813" s="11">
        <f t="shared" si="173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7">
        <f t="shared" si="168"/>
        <v>13.307692307692307</v>
      </c>
      <c r="P1814" s="8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11">
        <f t="shared" si="172"/>
        <v>42524.068703703699</v>
      </c>
      <c r="T1814" s="11">
        <f t="shared" si="173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7">
        <f t="shared" si="168"/>
        <v>0</v>
      </c>
      <c r="P1815" s="8" t="e">
        <f t="shared" si="169"/>
        <v>#DIV/0!</v>
      </c>
      <c r="Q1815" s="9" t="str">
        <f t="shared" si="170"/>
        <v>photography</v>
      </c>
      <c r="R1815" s="9" t="str">
        <f t="shared" si="171"/>
        <v>photobooks</v>
      </c>
      <c r="S1815" s="11">
        <f t="shared" si="172"/>
        <v>41829.639027777775</v>
      </c>
      <c r="T1815" s="11">
        <f t="shared" si="173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7">
        <f t="shared" si="168"/>
        <v>49.183333333333337</v>
      </c>
      <c r="P1816" s="8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11">
        <f t="shared" si="172"/>
        <v>42033.064074074078</v>
      </c>
      <c r="T1816" s="11">
        <f t="shared" si="173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7">
        <f t="shared" si="168"/>
        <v>0</v>
      </c>
      <c r="P1817" s="8" t="e">
        <f t="shared" si="169"/>
        <v>#DIV/0!</v>
      </c>
      <c r="Q1817" s="9" t="str">
        <f t="shared" si="170"/>
        <v>photography</v>
      </c>
      <c r="R1817" s="9" t="str">
        <f t="shared" si="171"/>
        <v>photobooks</v>
      </c>
      <c r="S1817" s="11">
        <f t="shared" si="172"/>
        <v>42172.656678240739</v>
      </c>
      <c r="T1817" s="11">
        <f t="shared" si="173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7">
        <f t="shared" si="168"/>
        <v>2.036</v>
      </c>
      <c r="P1818" s="8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11">
        <f t="shared" si="172"/>
        <v>42548.626192129625</v>
      </c>
      <c r="T1818" s="11">
        <f t="shared" si="173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7">
        <f t="shared" si="168"/>
        <v>52.327777777777776</v>
      </c>
      <c r="P1819" s="8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1">
        <f t="shared" si="172"/>
        <v>42705.412118055552</v>
      </c>
      <c r="T1819" s="11">
        <f t="shared" si="173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7">
        <f t="shared" si="168"/>
        <v>0</v>
      </c>
      <c r="P1820" s="8" t="e">
        <f t="shared" si="169"/>
        <v>#DIV/0!</v>
      </c>
      <c r="Q1820" s="9" t="str">
        <f t="shared" si="170"/>
        <v>photography</v>
      </c>
      <c r="R1820" s="9" t="str">
        <f t="shared" si="171"/>
        <v>photobooks</v>
      </c>
      <c r="S1820" s="11">
        <f t="shared" si="172"/>
        <v>42066.984375</v>
      </c>
      <c r="T1820" s="11">
        <f t="shared" si="173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7">
        <f t="shared" si="168"/>
        <v>2.083333333333333</v>
      </c>
      <c r="P1821" s="8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1">
        <f t="shared" si="172"/>
        <v>41820.502268518518</v>
      </c>
      <c r="T1821" s="11">
        <f t="shared" si="173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7">
        <f t="shared" si="168"/>
        <v>6.565384615384616</v>
      </c>
      <c r="P1822" s="8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11">
        <f t="shared" si="172"/>
        <v>42064.834374999999</v>
      </c>
      <c r="T1822" s="11">
        <f t="shared" si="173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7">
        <f t="shared" si="168"/>
        <v>134.88999999999999</v>
      </c>
      <c r="P1823" s="8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11">
        <f t="shared" si="172"/>
        <v>40926.069062499999</v>
      </c>
      <c r="T1823" s="11">
        <f t="shared" si="173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7">
        <f t="shared" si="168"/>
        <v>100</v>
      </c>
      <c r="P1824" s="8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11">
        <f t="shared" si="172"/>
        <v>41634.547013888892</v>
      </c>
      <c r="T1824" s="11">
        <f t="shared" si="173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7">
        <f t="shared" si="168"/>
        <v>115.85714285714286</v>
      </c>
      <c r="P1825" s="8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11">
        <f t="shared" si="172"/>
        <v>41176.434907407405</v>
      </c>
      <c r="T1825" s="11">
        <f t="shared" si="173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7">
        <f t="shared" si="168"/>
        <v>100.06666666666666</v>
      </c>
      <c r="P1826" s="8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1">
        <f t="shared" si="172"/>
        <v>41626.666284722218</v>
      </c>
      <c r="T1826" s="11">
        <f t="shared" si="173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7">
        <f t="shared" si="168"/>
        <v>105.05</v>
      </c>
      <c r="P1827" s="8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1">
        <f t="shared" si="172"/>
        <v>41443.58452546296</v>
      </c>
      <c r="T1827" s="11">
        <f t="shared" si="173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7">
        <f t="shared" si="168"/>
        <v>101</v>
      </c>
      <c r="P1828" s="8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11">
        <f t="shared" si="172"/>
        <v>41657.673807870371</v>
      </c>
      <c r="T1828" s="11">
        <f t="shared" si="173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7">
        <f t="shared" si="168"/>
        <v>100.66250000000001</v>
      </c>
      <c r="P1829" s="8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11">
        <f t="shared" si="172"/>
        <v>40555.075937499998</v>
      </c>
      <c r="T1829" s="11">
        <f t="shared" si="173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7">
        <f t="shared" si="168"/>
        <v>100.16000000000001</v>
      </c>
      <c r="P1830" s="8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11">
        <f t="shared" si="172"/>
        <v>41736.649652777778</v>
      </c>
      <c r="T1830" s="11">
        <f t="shared" si="173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7">
        <f t="shared" si="168"/>
        <v>166.68333333333334</v>
      </c>
      <c r="P1831" s="8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11">
        <f t="shared" si="172"/>
        <v>40515.837627314817</v>
      </c>
      <c r="T1831" s="11">
        <f t="shared" si="173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7">
        <f t="shared" si="168"/>
        <v>101.53333333333335</v>
      </c>
      <c r="P1832" s="8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11">
        <f t="shared" si="172"/>
        <v>41664.434108796297</v>
      </c>
      <c r="T1832" s="11">
        <f t="shared" si="173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7">
        <f t="shared" si="168"/>
        <v>103</v>
      </c>
      <c r="P1833" s="8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11">
        <f t="shared" si="172"/>
        <v>41026.746099537035</v>
      </c>
      <c r="T1833" s="11">
        <f t="shared" si="173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7">
        <f t="shared" si="168"/>
        <v>142.85714285714286</v>
      </c>
      <c r="P1834" s="8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1">
        <f t="shared" si="172"/>
        <v>40576.289664351854</v>
      </c>
      <c r="T1834" s="11">
        <f t="shared" si="173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7">
        <f t="shared" si="168"/>
        <v>262.5</v>
      </c>
      <c r="P1835" s="8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1">
        <f t="shared" si="172"/>
        <v>41302.794016203705</v>
      </c>
      <c r="T1835" s="11">
        <f t="shared" si="173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7">
        <f t="shared" si="168"/>
        <v>118.05000000000001</v>
      </c>
      <c r="P1836" s="8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11">
        <f t="shared" si="172"/>
        <v>41988.714062500003</v>
      </c>
      <c r="T1836" s="11">
        <f t="shared" si="173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7">
        <f t="shared" si="168"/>
        <v>104</v>
      </c>
      <c r="P1837" s="8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11">
        <f t="shared" si="172"/>
        <v>42430.452210648145</v>
      </c>
      <c r="T1837" s="11">
        <f t="shared" si="173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7">
        <f t="shared" si="168"/>
        <v>200.34</v>
      </c>
      <c r="P1838" s="8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11">
        <f t="shared" si="172"/>
        <v>41305.559363425928</v>
      </c>
      <c r="T1838" s="11">
        <f t="shared" si="173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7">
        <f t="shared" si="168"/>
        <v>306.83333333333331</v>
      </c>
      <c r="P1839" s="8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11">
        <f t="shared" si="172"/>
        <v>40925.797858796301</v>
      </c>
      <c r="T1839" s="11">
        <f t="shared" si="173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7">
        <f t="shared" si="168"/>
        <v>100.149</v>
      </c>
      <c r="P1840" s="8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11">
        <f t="shared" si="172"/>
        <v>40788.536539351851</v>
      </c>
      <c r="T1840" s="11">
        <f t="shared" si="173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7">
        <f t="shared" si="168"/>
        <v>205.29999999999998</v>
      </c>
      <c r="P1841" s="8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11">
        <f t="shared" si="172"/>
        <v>42614.472013888888</v>
      </c>
      <c r="T1841" s="11">
        <f t="shared" si="173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7">
        <f t="shared" si="168"/>
        <v>108.88888888888889</v>
      </c>
      <c r="P1842" s="8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11">
        <f t="shared" si="172"/>
        <v>41381.846180555556</v>
      </c>
      <c r="T1842" s="11">
        <f t="shared" si="173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7">
        <f t="shared" si="168"/>
        <v>101.75</v>
      </c>
      <c r="P1843" s="8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11">
        <f t="shared" si="172"/>
        <v>41745.59542824074</v>
      </c>
      <c r="T1843" s="11">
        <f t="shared" si="173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7">
        <f t="shared" si="168"/>
        <v>125.25</v>
      </c>
      <c r="P1844" s="8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11">
        <f t="shared" si="172"/>
        <v>42031.381724537037</v>
      </c>
      <c r="T1844" s="11">
        <f t="shared" si="173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7">
        <f t="shared" si="168"/>
        <v>124.0061</v>
      </c>
      <c r="P1845" s="8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11">
        <f t="shared" si="172"/>
        <v>40564.744837962964</v>
      </c>
      <c r="T1845" s="11">
        <f t="shared" si="173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7">
        <f t="shared" si="168"/>
        <v>101.4</v>
      </c>
      <c r="P1846" s="8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1">
        <f t="shared" si="172"/>
        <v>40666.723541666666</v>
      </c>
      <c r="T1846" s="11">
        <f t="shared" si="173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7">
        <f t="shared" si="168"/>
        <v>100</v>
      </c>
      <c r="P1847" s="8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11">
        <f t="shared" si="172"/>
        <v>42523.083310185189</v>
      </c>
      <c r="T1847" s="11">
        <f t="shared" si="173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7">
        <f t="shared" si="168"/>
        <v>137.92666666666668</v>
      </c>
      <c r="P1848" s="8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11">
        <f t="shared" si="172"/>
        <v>41228.400196759263</v>
      </c>
      <c r="T1848" s="11">
        <f t="shared" si="173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7">
        <f t="shared" si="168"/>
        <v>120.88000000000001</v>
      </c>
      <c r="P1849" s="8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11">
        <f t="shared" si="172"/>
        <v>42093.986481481479</v>
      </c>
      <c r="T1849" s="11">
        <f t="shared" si="173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7">
        <f t="shared" si="168"/>
        <v>107.36666666666667</v>
      </c>
      <c r="P1850" s="8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11">
        <f t="shared" si="172"/>
        <v>40691.538055555553</v>
      </c>
      <c r="T1850" s="11">
        <f t="shared" si="173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7">
        <f t="shared" si="168"/>
        <v>100.33333333333334</v>
      </c>
      <c r="P1851" s="8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11">
        <f t="shared" si="172"/>
        <v>41169.595590277779</v>
      </c>
      <c r="T1851" s="11">
        <f t="shared" si="173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7">
        <f t="shared" si="168"/>
        <v>101.52222222222223</v>
      </c>
      <c r="P1852" s="8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11">
        <f t="shared" si="172"/>
        <v>41800.709490740745</v>
      </c>
      <c r="T1852" s="11">
        <f t="shared" si="173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7">
        <f t="shared" si="168"/>
        <v>100.07692307692308</v>
      </c>
      <c r="P1853" s="8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11">
        <f t="shared" si="172"/>
        <v>41827.656689814816</v>
      </c>
      <c r="T1853" s="11">
        <f t="shared" si="173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7">
        <f t="shared" si="168"/>
        <v>116.96666666666667</v>
      </c>
      <c r="P1854" s="8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11">
        <f t="shared" si="172"/>
        <v>42081.52143518519</v>
      </c>
      <c r="T1854" s="11">
        <f t="shared" si="173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7">
        <f t="shared" si="168"/>
        <v>101.875</v>
      </c>
      <c r="P1855" s="8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11">
        <f t="shared" si="172"/>
        <v>41176.810381944444</v>
      </c>
      <c r="T1855" s="11">
        <f t="shared" si="173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7">
        <f t="shared" si="168"/>
        <v>102.12366666666665</v>
      </c>
      <c r="P1856" s="8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11">
        <f t="shared" si="172"/>
        <v>41387.771261574075</v>
      </c>
      <c r="T1856" s="11">
        <f t="shared" si="173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7">
        <f t="shared" si="168"/>
        <v>154.05897142857143</v>
      </c>
      <c r="P1857" s="8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11">
        <f t="shared" si="172"/>
        <v>41600.288657407407</v>
      </c>
      <c r="T1857" s="11">
        <f t="shared" si="173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7">
        <f t="shared" si="168"/>
        <v>101.25</v>
      </c>
      <c r="P1858" s="8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11">
        <f t="shared" si="172"/>
        <v>41817.604999999996</v>
      </c>
      <c r="T1858" s="11">
        <f t="shared" si="173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7">
        <f t="shared" ref="O1859:O1922" si="174">(E1859/D1859)*100</f>
        <v>100</v>
      </c>
      <c r="P1859" s="8">
        <f t="shared" ref="P1859:P1922" si="175">E1859/L1859</f>
        <v>136.36363636363637</v>
      </c>
      <c r="Q1859" s="9" t="str">
        <f t="shared" ref="Q1859:Q1922" si="176">LEFT(N1859, SEARCH("/",N1859,1)-1)</f>
        <v>music</v>
      </c>
      <c r="R1859" s="9" t="str">
        <f t="shared" ref="R1859:R1922" si="177">RIGHT(N1859, LEN(N1859)-SEARCH("/",N1859))</f>
        <v>rock</v>
      </c>
      <c r="S1859" s="11">
        <f t="shared" ref="S1859:S1922" si="178">((J1859/(60*60*24))+DATE(1970,1,1))+(-6/24)</f>
        <v>41864.51866898148</v>
      </c>
      <c r="T1859" s="11">
        <f t="shared" ref="T1859:T1922" si="179">((I1859/(60*60*24))+DATE(1970,1,1))+(-6/24)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7">
        <f t="shared" si="174"/>
        <v>108.74800874800874</v>
      </c>
      <c r="P1860" s="8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11">
        <f t="shared" si="178"/>
        <v>40832.950474537036</v>
      </c>
      <c r="T1860" s="11">
        <f t="shared" si="17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7">
        <f t="shared" si="174"/>
        <v>131.83333333333334</v>
      </c>
      <c r="P1861" s="8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11">
        <f t="shared" si="178"/>
        <v>40778.520011574074</v>
      </c>
      <c r="T1861" s="11">
        <f t="shared" si="17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7">
        <f t="shared" si="174"/>
        <v>133.46666666666667</v>
      </c>
      <c r="P1862" s="8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11">
        <f t="shared" si="178"/>
        <v>41655.45930555556</v>
      </c>
      <c r="T1862" s="11">
        <f t="shared" si="17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7">
        <f t="shared" si="174"/>
        <v>0</v>
      </c>
      <c r="P1863" s="8" t="e">
        <f t="shared" si="175"/>
        <v>#DIV/0!</v>
      </c>
      <c r="Q1863" s="9" t="str">
        <f t="shared" si="176"/>
        <v>games</v>
      </c>
      <c r="R1863" s="9" t="str">
        <f t="shared" si="177"/>
        <v>mobile games</v>
      </c>
      <c r="S1863" s="11">
        <f t="shared" si="178"/>
        <v>42000.050243055557</v>
      </c>
      <c r="T1863" s="11">
        <f t="shared" si="17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7">
        <f t="shared" si="174"/>
        <v>8.0833333333333321</v>
      </c>
      <c r="P1864" s="8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11">
        <f t="shared" si="178"/>
        <v>42755.242754629631</v>
      </c>
      <c r="T1864" s="11">
        <f t="shared" si="17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7">
        <f t="shared" si="174"/>
        <v>0.4</v>
      </c>
      <c r="P1865" s="8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1">
        <f t="shared" si="178"/>
        <v>41772.547280092593</v>
      </c>
      <c r="T1865" s="11">
        <f t="shared" si="17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7">
        <f t="shared" si="174"/>
        <v>42.892307692307689</v>
      </c>
      <c r="P1866" s="8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11">
        <f t="shared" si="178"/>
        <v>41733.466435185182</v>
      </c>
      <c r="T1866" s="11">
        <f t="shared" si="17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7">
        <f t="shared" si="174"/>
        <v>3.6363636363636364E-3</v>
      </c>
      <c r="P1867" s="8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1">
        <f t="shared" si="178"/>
        <v>42645.117442129631</v>
      </c>
      <c r="T1867" s="11">
        <f t="shared" si="17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7">
        <f t="shared" si="174"/>
        <v>0.5</v>
      </c>
      <c r="P1868" s="8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1">
        <f t="shared" si="178"/>
        <v>42741.996493055558</v>
      </c>
      <c r="T1868" s="11">
        <f t="shared" si="17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7">
        <f t="shared" si="174"/>
        <v>0.05</v>
      </c>
      <c r="P1869" s="8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1">
        <f t="shared" si="178"/>
        <v>42649.674907407403</v>
      </c>
      <c r="T1869" s="11">
        <f t="shared" si="17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7">
        <f t="shared" si="174"/>
        <v>4.8680000000000003</v>
      </c>
      <c r="P1870" s="8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11">
        <f t="shared" si="178"/>
        <v>42328.529224537036</v>
      </c>
      <c r="T1870" s="11">
        <f t="shared" si="17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7">
        <f t="shared" si="174"/>
        <v>0</v>
      </c>
      <c r="P1871" s="8" t="e">
        <f t="shared" si="175"/>
        <v>#DIV/0!</v>
      </c>
      <c r="Q1871" s="9" t="str">
        <f t="shared" si="176"/>
        <v>games</v>
      </c>
      <c r="R1871" s="9" t="str">
        <f t="shared" si="177"/>
        <v>mobile games</v>
      </c>
      <c r="S1871" s="11">
        <f t="shared" si="178"/>
        <v>42708.752881944441</v>
      </c>
      <c r="T1871" s="11">
        <f t="shared" si="17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7">
        <f t="shared" si="174"/>
        <v>10.314285714285715</v>
      </c>
      <c r="P1872" s="8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11">
        <f t="shared" si="178"/>
        <v>42371.105729166666</v>
      </c>
      <c r="T1872" s="11">
        <f t="shared" si="17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7">
        <f t="shared" si="174"/>
        <v>71.784615384615378</v>
      </c>
      <c r="P1873" s="8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11">
        <f t="shared" si="178"/>
        <v>41923.533576388887</v>
      </c>
      <c r="T1873" s="11">
        <f t="shared" si="17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7">
        <f t="shared" si="174"/>
        <v>1.06</v>
      </c>
      <c r="P1874" s="8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11">
        <f t="shared" si="178"/>
        <v>42154.879652777774</v>
      </c>
      <c r="T1874" s="11">
        <f t="shared" si="17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7">
        <f t="shared" si="174"/>
        <v>0.44999999999999996</v>
      </c>
      <c r="P1875" s="8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1">
        <f t="shared" si="178"/>
        <v>42164.365856481483</v>
      </c>
      <c r="T1875" s="11">
        <f t="shared" si="17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7">
        <f t="shared" si="174"/>
        <v>1.6250000000000001E-2</v>
      </c>
      <c r="P1876" s="8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1">
        <f t="shared" si="178"/>
        <v>42529.719131944439</v>
      </c>
      <c r="T1876" s="11">
        <f t="shared" si="17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7">
        <f t="shared" si="174"/>
        <v>0.51</v>
      </c>
      <c r="P1877" s="8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1">
        <f t="shared" si="178"/>
        <v>42528.649398148147</v>
      </c>
      <c r="T1877" s="11">
        <f t="shared" si="17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7">
        <f t="shared" si="174"/>
        <v>0</v>
      </c>
      <c r="P1878" s="8" t="e">
        <f t="shared" si="175"/>
        <v>#DIV/0!</v>
      </c>
      <c r="Q1878" s="9" t="str">
        <f t="shared" si="176"/>
        <v>games</v>
      </c>
      <c r="R1878" s="9" t="str">
        <f t="shared" si="177"/>
        <v>mobile games</v>
      </c>
      <c r="S1878" s="11">
        <f t="shared" si="178"/>
        <v>41776.034780092596</v>
      </c>
      <c r="T1878" s="11">
        <f t="shared" si="17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7">
        <f t="shared" si="174"/>
        <v>0</v>
      </c>
      <c r="P1879" s="8" t="e">
        <f t="shared" si="175"/>
        <v>#DIV/0!</v>
      </c>
      <c r="Q1879" s="9" t="str">
        <f t="shared" si="176"/>
        <v>games</v>
      </c>
      <c r="R1879" s="9" t="str">
        <f t="shared" si="177"/>
        <v>mobile games</v>
      </c>
      <c r="S1879" s="11">
        <f t="shared" si="178"/>
        <v>42034.779224537036</v>
      </c>
      <c r="T1879" s="11">
        <f t="shared" si="17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7">
        <f t="shared" si="174"/>
        <v>0</v>
      </c>
      <c r="P1880" s="8" t="e">
        <f t="shared" si="175"/>
        <v>#DIV/0!</v>
      </c>
      <c r="Q1880" s="9" t="str">
        <f t="shared" si="176"/>
        <v>games</v>
      </c>
      <c r="R1880" s="9" t="str">
        <f t="shared" si="177"/>
        <v>mobile games</v>
      </c>
      <c r="S1880" s="11">
        <f t="shared" si="178"/>
        <v>41772.758738425924</v>
      </c>
      <c r="T1880" s="11">
        <f t="shared" si="17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7">
        <f t="shared" si="174"/>
        <v>0.12</v>
      </c>
      <c r="P1881" s="8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1">
        <f t="shared" si="178"/>
        <v>42413.399641203709</v>
      </c>
      <c r="T1881" s="11">
        <f t="shared" si="17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7">
        <f t="shared" si="174"/>
        <v>20.080000000000002</v>
      </c>
      <c r="P1882" s="8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11">
        <f t="shared" si="178"/>
        <v>42430.316898148143</v>
      </c>
      <c r="T1882" s="11">
        <f t="shared" si="17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7">
        <f t="shared" si="174"/>
        <v>172.68449999999999</v>
      </c>
      <c r="P1883" s="8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11">
        <f t="shared" si="178"/>
        <v>42042.902650462958</v>
      </c>
      <c r="T1883" s="11">
        <f t="shared" si="17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7">
        <f t="shared" si="174"/>
        <v>100.8955223880597</v>
      </c>
      <c r="P1884" s="8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11">
        <f t="shared" si="178"/>
        <v>41067.699212962965</v>
      </c>
      <c r="T1884" s="11">
        <f t="shared" si="17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7">
        <f t="shared" si="174"/>
        <v>104.8048048048048</v>
      </c>
      <c r="P1885" s="8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11">
        <f t="shared" si="178"/>
        <v>40977.698009259257</v>
      </c>
      <c r="T1885" s="11">
        <f t="shared" si="17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7">
        <f t="shared" si="174"/>
        <v>135.1</v>
      </c>
      <c r="P1886" s="8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11">
        <f t="shared" si="178"/>
        <v>41204.948321759257</v>
      </c>
      <c r="T1886" s="11">
        <f t="shared" si="17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7">
        <f t="shared" si="174"/>
        <v>116.32786885245903</v>
      </c>
      <c r="P1887" s="8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11">
        <f t="shared" si="178"/>
        <v>41098.843865740739</v>
      </c>
      <c r="T1887" s="11">
        <f t="shared" si="17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7">
        <f t="shared" si="174"/>
        <v>102.08333333333333</v>
      </c>
      <c r="P1888" s="8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11">
        <f t="shared" si="178"/>
        <v>41925.656689814816</v>
      </c>
      <c r="T1888" s="11">
        <f t="shared" si="17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7">
        <f t="shared" si="174"/>
        <v>111.16666666666666</v>
      </c>
      <c r="P1889" s="8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11">
        <f t="shared" si="178"/>
        <v>42323.550138888888</v>
      </c>
      <c r="T1889" s="11">
        <f t="shared" si="17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7">
        <f t="shared" si="174"/>
        <v>166.08</v>
      </c>
      <c r="P1890" s="8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11">
        <f t="shared" si="178"/>
        <v>40298.989953703705</v>
      </c>
      <c r="T1890" s="11">
        <f t="shared" si="17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7">
        <f t="shared" si="174"/>
        <v>106.60000000000001</v>
      </c>
      <c r="P1891" s="8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11">
        <f t="shared" si="178"/>
        <v>41299.543356481481</v>
      </c>
      <c r="T1891" s="11">
        <f t="shared" si="17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7">
        <f t="shared" si="174"/>
        <v>144.58441666666667</v>
      </c>
      <c r="P1892" s="8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11">
        <f t="shared" si="178"/>
        <v>41228.536203703705</v>
      </c>
      <c r="T1892" s="11">
        <f t="shared" si="17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7">
        <f t="shared" si="174"/>
        <v>105.55000000000001</v>
      </c>
      <c r="P1893" s="8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11">
        <f t="shared" si="178"/>
        <v>40335.548078703701</v>
      </c>
      <c r="T1893" s="11">
        <f t="shared" si="17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7">
        <f t="shared" si="174"/>
        <v>136.60000000000002</v>
      </c>
      <c r="P1894" s="8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11">
        <f t="shared" si="178"/>
        <v>40671.387511574074</v>
      </c>
      <c r="T1894" s="11">
        <f t="shared" si="17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7">
        <f t="shared" si="174"/>
        <v>104</v>
      </c>
      <c r="P1895" s="8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11">
        <f t="shared" si="178"/>
        <v>40632.69195601852</v>
      </c>
      <c r="T1895" s="11">
        <f t="shared" si="17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7">
        <f t="shared" si="174"/>
        <v>114.5</v>
      </c>
      <c r="P1896" s="8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1">
        <f t="shared" si="178"/>
        <v>40920.65489583333</v>
      </c>
      <c r="T1896" s="11">
        <f t="shared" si="17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7">
        <f t="shared" si="174"/>
        <v>101.71957671957672</v>
      </c>
      <c r="P1897" s="8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11">
        <f t="shared" si="178"/>
        <v>42267.496782407412</v>
      </c>
      <c r="T1897" s="11">
        <f t="shared" si="17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7">
        <f t="shared" si="174"/>
        <v>123.94678492239468</v>
      </c>
      <c r="P1898" s="8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1">
        <f t="shared" si="178"/>
        <v>40981.460243055553</v>
      </c>
      <c r="T1898" s="11">
        <f t="shared" si="17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7">
        <f t="shared" si="174"/>
        <v>102.45669291338582</v>
      </c>
      <c r="P1899" s="8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11">
        <f t="shared" si="178"/>
        <v>41680.333402777775</v>
      </c>
      <c r="T1899" s="11">
        <f t="shared" si="17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7">
        <f t="shared" si="174"/>
        <v>144.5</v>
      </c>
      <c r="P1900" s="8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11">
        <f t="shared" si="178"/>
        <v>42365.942974537036</v>
      </c>
      <c r="T1900" s="11">
        <f t="shared" si="17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7">
        <f t="shared" si="174"/>
        <v>133.33333333333331</v>
      </c>
      <c r="P1901" s="8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11">
        <f t="shared" si="178"/>
        <v>42058.691736111112</v>
      </c>
      <c r="T1901" s="11">
        <f t="shared" si="17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7">
        <f t="shared" si="174"/>
        <v>109.3644</v>
      </c>
      <c r="P1902" s="8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11">
        <f t="shared" si="178"/>
        <v>41160.621886574074</v>
      </c>
      <c r="T1902" s="11">
        <f t="shared" si="17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7">
        <f t="shared" si="174"/>
        <v>2.6969696969696968</v>
      </c>
      <c r="P1903" s="8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1">
        <f t="shared" si="178"/>
        <v>42116.29315972222</v>
      </c>
      <c r="T1903" s="11">
        <f t="shared" si="17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7">
        <f t="shared" si="174"/>
        <v>1.2</v>
      </c>
      <c r="P1904" s="8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1">
        <f t="shared" si="178"/>
        <v>42037.539895833332</v>
      </c>
      <c r="T1904" s="11">
        <f t="shared" si="17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7">
        <f t="shared" si="174"/>
        <v>46.6</v>
      </c>
      <c r="P1905" s="8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11">
        <f t="shared" si="178"/>
        <v>42702.520729166667</v>
      </c>
      <c r="T1905" s="11">
        <f t="shared" si="17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7">
        <f t="shared" si="174"/>
        <v>0.1</v>
      </c>
      <c r="P1906" s="8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1">
        <f t="shared" si="178"/>
        <v>42326.435428240744</v>
      </c>
      <c r="T1906" s="11">
        <f t="shared" si="17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7">
        <f t="shared" si="174"/>
        <v>0.16800000000000001</v>
      </c>
      <c r="P1907" s="8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1">
        <f t="shared" si="178"/>
        <v>41859.675856481481</v>
      </c>
      <c r="T1907" s="11">
        <f t="shared" si="17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7">
        <f t="shared" si="174"/>
        <v>42.76</v>
      </c>
      <c r="P1908" s="8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11">
        <f t="shared" si="178"/>
        <v>42514.421099537038</v>
      </c>
      <c r="T1908" s="11">
        <f t="shared" si="17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7">
        <f t="shared" si="174"/>
        <v>0.28333333333333333</v>
      </c>
      <c r="P1909" s="8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1">
        <f t="shared" si="178"/>
        <v>41767.337094907409</v>
      </c>
      <c r="T1909" s="11">
        <f t="shared" si="17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7">
        <f t="shared" si="174"/>
        <v>1.7319999999999998</v>
      </c>
      <c r="P1910" s="8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1">
        <f t="shared" si="178"/>
        <v>42703.667824074073</v>
      </c>
      <c r="T1910" s="11">
        <f t="shared" si="17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7">
        <f t="shared" si="174"/>
        <v>14.111428571428572</v>
      </c>
      <c r="P1911" s="8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11">
        <f t="shared" si="178"/>
        <v>41905.179155092592</v>
      </c>
      <c r="T1911" s="11">
        <f t="shared" si="17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7">
        <f t="shared" si="174"/>
        <v>39.395294117647055</v>
      </c>
      <c r="P1912" s="8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11">
        <f t="shared" si="178"/>
        <v>42264.713159722218</v>
      </c>
      <c r="T1912" s="11">
        <f t="shared" si="17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7">
        <f t="shared" si="174"/>
        <v>2.3529411764705882E-2</v>
      </c>
      <c r="P1913" s="8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1">
        <f t="shared" si="178"/>
        <v>41829.783958333333</v>
      </c>
      <c r="T1913" s="11">
        <f t="shared" si="17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7">
        <f t="shared" si="174"/>
        <v>59.3</v>
      </c>
      <c r="P1914" s="8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11">
        <f t="shared" si="178"/>
        <v>42128.976388888885</v>
      </c>
      <c r="T1914" s="11">
        <f t="shared" si="17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7">
        <f t="shared" si="174"/>
        <v>1.3270833333333334</v>
      </c>
      <c r="P1915" s="8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1">
        <f t="shared" si="178"/>
        <v>41890.261319444442</v>
      </c>
      <c r="T1915" s="11">
        <f t="shared" si="17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7">
        <f t="shared" si="174"/>
        <v>9.0090090090090094</v>
      </c>
      <c r="P1916" s="8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1">
        <f t="shared" si="178"/>
        <v>41928.924456018518</v>
      </c>
      <c r="T1916" s="11">
        <f t="shared" si="17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7">
        <f t="shared" si="174"/>
        <v>1.6</v>
      </c>
      <c r="P1917" s="8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1">
        <f t="shared" si="178"/>
        <v>41863.79886574074</v>
      </c>
      <c r="T1917" s="11">
        <f t="shared" si="17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7">
        <f t="shared" si="174"/>
        <v>0.51</v>
      </c>
      <c r="P1918" s="8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1">
        <f t="shared" si="178"/>
        <v>42656.467303240745</v>
      </c>
      <c r="T1918" s="11">
        <f t="shared" si="17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7">
        <f t="shared" si="174"/>
        <v>52.570512820512818</v>
      </c>
      <c r="P1919" s="8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11">
        <f t="shared" si="178"/>
        <v>42746.020057870366</v>
      </c>
      <c r="T1919" s="11">
        <f t="shared" si="17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7">
        <f t="shared" si="174"/>
        <v>1.04</v>
      </c>
      <c r="P1920" s="8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11">
        <f t="shared" si="178"/>
        <v>41828.539942129632</v>
      </c>
      <c r="T1920" s="11">
        <f t="shared" si="17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7">
        <f t="shared" si="174"/>
        <v>47.4</v>
      </c>
      <c r="P1921" s="8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11">
        <f t="shared" si="178"/>
        <v>42113.625567129631</v>
      </c>
      <c r="T1921" s="11">
        <f t="shared" si="179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7">
        <f t="shared" si="174"/>
        <v>43.03</v>
      </c>
      <c r="P1922" s="8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11">
        <f t="shared" si="178"/>
        <v>42270.625706018516</v>
      </c>
      <c r="T1922" s="11">
        <f t="shared" si="17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7">
        <f t="shared" ref="O1923:O1986" si="180">(E1923/D1923)*100</f>
        <v>136.80000000000001</v>
      </c>
      <c r="P1923" s="8">
        <f t="shared" ref="P1923:P1986" si="181">E1923/L1923</f>
        <v>54</v>
      </c>
      <c r="Q1923" s="9" t="str">
        <f t="shared" ref="Q1923:Q1986" si="182">LEFT(N1923, SEARCH("/",N1923,1)-1)</f>
        <v>music</v>
      </c>
      <c r="R1923" s="9" t="str">
        <f t="shared" ref="R1923:R1986" si="183">RIGHT(N1923, LEN(N1923)-SEARCH("/",N1923))</f>
        <v>indie rock</v>
      </c>
      <c r="S1923" s="11">
        <f t="shared" ref="S1923:S1986" si="184">((J1923/(60*60*24))+DATE(1970,1,1))+(-6/24)</f>
        <v>41073.971562500003</v>
      </c>
      <c r="T1923" s="11">
        <f t="shared" ref="T1923:T1986" si="185">((I1923/(60*60*24))+DATE(1970,1,1))+(-6/24)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7">
        <f t="shared" si="180"/>
        <v>115.55</v>
      </c>
      <c r="P1924" s="8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11">
        <f t="shared" si="184"/>
        <v>41590.005868055552</v>
      </c>
      <c r="T1924" s="11">
        <f t="shared" si="185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7">
        <f t="shared" si="180"/>
        <v>240.79999999999998</v>
      </c>
      <c r="P1925" s="8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11">
        <f t="shared" si="184"/>
        <v>40772.598749999997</v>
      </c>
      <c r="T1925" s="11">
        <f t="shared" si="185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7">
        <f t="shared" si="180"/>
        <v>114.39999999999999</v>
      </c>
      <c r="P1926" s="8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1">
        <f t="shared" si="184"/>
        <v>41626.511053240742</v>
      </c>
      <c r="T1926" s="11">
        <f t="shared" si="185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7">
        <f t="shared" si="180"/>
        <v>110.33333333333333</v>
      </c>
      <c r="P1927" s="8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11">
        <f t="shared" si="184"/>
        <v>41535.65148148148</v>
      </c>
      <c r="T1927" s="11">
        <f t="shared" si="185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7">
        <f t="shared" si="180"/>
        <v>195.37933333333334</v>
      </c>
      <c r="P1928" s="8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11">
        <f t="shared" si="184"/>
        <v>40456.704351851848</v>
      </c>
      <c r="T1928" s="11">
        <f t="shared" si="185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7">
        <f t="shared" si="180"/>
        <v>103.33333333333334</v>
      </c>
      <c r="P1929" s="8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11">
        <f t="shared" si="184"/>
        <v>40960.611562500002</v>
      </c>
      <c r="T1929" s="11">
        <f t="shared" si="185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7">
        <f t="shared" si="180"/>
        <v>103.1372549019608</v>
      </c>
      <c r="P1930" s="8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11">
        <f t="shared" si="184"/>
        <v>41371.3980787037</v>
      </c>
      <c r="T1930" s="11">
        <f t="shared" si="185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7">
        <f t="shared" si="180"/>
        <v>100.3125</v>
      </c>
      <c r="P1931" s="8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1">
        <f t="shared" si="184"/>
        <v>40686.771597222221</v>
      </c>
      <c r="T1931" s="11">
        <f t="shared" si="185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7">
        <f t="shared" si="180"/>
        <v>127</v>
      </c>
      <c r="P1932" s="8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11">
        <f t="shared" si="184"/>
        <v>41402.308819444443</v>
      </c>
      <c r="T1932" s="11">
        <f t="shared" si="185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7">
        <f t="shared" si="180"/>
        <v>120.601</v>
      </c>
      <c r="P1933" s="8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11">
        <f t="shared" si="184"/>
        <v>41037.642465277779</v>
      </c>
      <c r="T1933" s="11">
        <f t="shared" si="185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7">
        <f t="shared" si="180"/>
        <v>106.99047619047619</v>
      </c>
      <c r="P1934" s="8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11">
        <f t="shared" si="184"/>
        <v>40911.559872685189</v>
      </c>
      <c r="T1934" s="11">
        <f t="shared" si="185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7">
        <f t="shared" si="180"/>
        <v>172.43333333333334</v>
      </c>
      <c r="P1935" s="8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11">
        <f t="shared" si="184"/>
        <v>41878.880868055552</v>
      </c>
      <c r="T1935" s="11">
        <f t="shared" si="185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7">
        <f t="shared" si="180"/>
        <v>123.61999999999999</v>
      </c>
      <c r="P1936" s="8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11">
        <f t="shared" si="184"/>
        <v>40865.617141203707</v>
      </c>
      <c r="T1936" s="11">
        <f t="shared" si="185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7">
        <f t="shared" si="180"/>
        <v>108.4</v>
      </c>
      <c r="P1937" s="8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1">
        <f t="shared" si="184"/>
        <v>41773.682534722218</v>
      </c>
      <c r="T1937" s="11">
        <f t="shared" si="185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7">
        <f t="shared" si="180"/>
        <v>116.52013333333333</v>
      </c>
      <c r="P1938" s="8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11">
        <f t="shared" si="184"/>
        <v>40852.639699074076</v>
      </c>
      <c r="T1938" s="11">
        <f t="shared" si="185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7">
        <f t="shared" si="180"/>
        <v>187.245</v>
      </c>
      <c r="P1939" s="8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11">
        <f t="shared" si="184"/>
        <v>41058.868993055556</v>
      </c>
      <c r="T1939" s="11">
        <f t="shared" si="185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7">
        <f t="shared" si="180"/>
        <v>115.93333333333334</v>
      </c>
      <c r="P1940" s="8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11">
        <f t="shared" si="184"/>
        <v>41426.009618055556</v>
      </c>
      <c r="T1940" s="11">
        <f t="shared" si="185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7">
        <f t="shared" si="180"/>
        <v>110.7</v>
      </c>
      <c r="P1941" s="8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11">
        <f t="shared" si="184"/>
        <v>41313.735046296293</v>
      </c>
      <c r="T1941" s="11">
        <f t="shared" si="185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7">
        <f t="shared" si="180"/>
        <v>170.92307692307693</v>
      </c>
      <c r="P1942" s="8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11">
        <f t="shared" si="184"/>
        <v>40670.257326388892</v>
      </c>
      <c r="T1942" s="11">
        <f t="shared" si="185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7">
        <f t="shared" si="180"/>
        <v>126.11835600000001</v>
      </c>
      <c r="P1943" s="8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11">
        <f t="shared" si="184"/>
        <v>41744.040868055556</v>
      </c>
      <c r="T1943" s="11">
        <f t="shared" si="185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7">
        <f t="shared" si="180"/>
        <v>138.44033333333334</v>
      </c>
      <c r="P1944" s="8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11">
        <f t="shared" si="184"/>
        <v>40638.578009259261</v>
      </c>
      <c r="T1944" s="11">
        <f t="shared" si="185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7">
        <f t="shared" si="180"/>
        <v>1705.2499999999998</v>
      </c>
      <c r="P1945" s="8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11">
        <f t="shared" si="184"/>
        <v>42548.019861111112</v>
      </c>
      <c r="T1945" s="11">
        <f t="shared" si="185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7">
        <f t="shared" si="180"/>
        <v>788.05550000000005</v>
      </c>
      <c r="P1946" s="8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11">
        <f t="shared" si="184"/>
        <v>41730.334374999999</v>
      </c>
      <c r="T1946" s="11">
        <f t="shared" si="185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7">
        <f t="shared" si="180"/>
        <v>348.01799999999997</v>
      </c>
      <c r="P1947" s="8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11">
        <f t="shared" si="184"/>
        <v>42157.001828703702</v>
      </c>
      <c r="T1947" s="11">
        <f t="shared" si="185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7">
        <f t="shared" si="180"/>
        <v>149.74666666666667</v>
      </c>
      <c r="P1948" s="8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11">
        <f t="shared" si="184"/>
        <v>41688.900011574078</v>
      </c>
      <c r="T1948" s="11">
        <f t="shared" si="185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7">
        <f t="shared" si="180"/>
        <v>100.63375000000001</v>
      </c>
      <c r="P1949" s="8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11">
        <f t="shared" si="184"/>
        <v>40102.668055555558</v>
      </c>
      <c r="T1949" s="11">
        <f t="shared" si="185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7">
        <f t="shared" si="180"/>
        <v>800.21100000000001</v>
      </c>
      <c r="P1950" s="8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11">
        <f t="shared" si="184"/>
        <v>42473.354270833333</v>
      </c>
      <c r="T1950" s="11">
        <f t="shared" si="185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7">
        <f t="shared" si="180"/>
        <v>106.00260000000002</v>
      </c>
      <c r="P1951" s="8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11">
        <f t="shared" si="184"/>
        <v>41800.173043981486</v>
      </c>
      <c r="T1951" s="11">
        <f t="shared" si="185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7">
        <f t="shared" si="180"/>
        <v>200.51866666666669</v>
      </c>
      <c r="P1952" s="8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11">
        <f t="shared" si="184"/>
        <v>40623.931400462963</v>
      </c>
      <c r="T1952" s="11">
        <f t="shared" si="185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7">
        <f t="shared" si="180"/>
        <v>212.44399999999999</v>
      </c>
      <c r="P1953" s="8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11">
        <f t="shared" si="184"/>
        <v>42651.170567129629</v>
      </c>
      <c r="T1953" s="11">
        <f t="shared" si="185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7">
        <f t="shared" si="180"/>
        <v>198.47237142857145</v>
      </c>
      <c r="P1954" s="8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11">
        <f t="shared" si="184"/>
        <v>41526.35665509259</v>
      </c>
      <c r="T1954" s="11">
        <f t="shared" si="185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7">
        <f t="shared" si="180"/>
        <v>225.94666666666666</v>
      </c>
      <c r="P1955" s="8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11">
        <f t="shared" si="184"/>
        <v>40940.949826388889</v>
      </c>
      <c r="T1955" s="11">
        <f t="shared" si="185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7">
        <f t="shared" si="180"/>
        <v>698.94800000000009</v>
      </c>
      <c r="P1956" s="8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11">
        <f t="shared" si="184"/>
        <v>42394.330740740741</v>
      </c>
      <c r="T1956" s="11">
        <f t="shared" si="185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7">
        <f t="shared" si="180"/>
        <v>398.59528571428569</v>
      </c>
      <c r="P1957" s="8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11">
        <f t="shared" si="184"/>
        <v>41020.021770833337</v>
      </c>
      <c r="T1957" s="11">
        <f t="shared" si="185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7">
        <f t="shared" si="180"/>
        <v>294.0333333333333</v>
      </c>
      <c r="P1958" s="8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11">
        <f t="shared" si="184"/>
        <v>42067.673668981486</v>
      </c>
      <c r="T1958" s="11">
        <f t="shared" si="185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7">
        <f t="shared" si="180"/>
        <v>167.50470000000001</v>
      </c>
      <c r="P1959" s="8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11">
        <f t="shared" si="184"/>
        <v>41178.848530092597</v>
      </c>
      <c r="T1959" s="11">
        <f t="shared" si="185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7">
        <f t="shared" si="180"/>
        <v>1435.5717142857143</v>
      </c>
      <c r="P1960" s="8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11">
        <f t="shared" si="184"/>
        <v>41326.737974537034</v>
      </c>
      <c r="T1960" s="11">
        <f t="shared" si="185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7">
        <f t="shared" si="180"/>
        <v>156.73439999999999</v>
      </c>
      <c r="P1961" s="8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11">
        <f t="shared" si="184"/>
        <v>41871.595601851848</v>
      </c>
      <c r="T1961" s="11">
        <f t="shared" si="185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7">
        <f t="shared" si="180"/>
        <v>117.90285714285716</v>
      </c>
      <c r="P1962" s="8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11">
        <f t="shared" si="184"/>
        <v>41964.112743055557</v>
      </c>
      <c r="T1962" s="11">
        <f t="shared" si="185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7">
        <f t="shared" si="180"/>
        <v>1105.3811999999998</v>
      </c>
      <c r="P1963" s="8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11">
        <f t="shared" si="184"/>
        <v>41147.944641203707</v>
      </c>
      <c r="T1963" s="11">
        <f t="shared" si="185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7">
        <f t="shared" si="180"/>
        <v>192.92499999999998</v>
      </c>
      <c r="P1964" s="8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11">
        <f t="shared" si="184"/>
        <v>41742.530509259261</v>
      </c>
      <c r="T1964" s="11">
        <f t="shared" si="185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7">
        <f t="shared" si="180"/>
        <v>126.8842105263158</v>
      </c>
      <c r="P1965" s="8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1">
        <f t="shared" si="184"/>
        <v>41863.179791666669</v>
      </c>
      <c r="T1965" s="11">
        <f t="shared" si="185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7">
        <f t="shared" si="180"/>
        <v>259.57748878923763</v>
      </c>
      <c r="P1966" s="8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11">
        <f t="shared" si="184"/>
        <v>42452.022824074069</v>
      </c>
      <c r="T1966" s="11">
        <f t="shared" si="185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7">
        <f t="shared" si="180"/>
        <v>262.27999999999997</v>
      </c>
      <c r="P1967" s="8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11">
        <f t="shared" si="184"/>
        <v>40897.839236111111</v>
      </c>
      <c r="T1967" s="11">
        <f t="shared" si="185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7">
        <f t="shared" si="180"/>
        <v>206.74309000000002</v>
      </c>
      <c r="P1968" s="8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11">
        <f t="shared" si="184"/>
        <v>41835.290486111109</v>
      </c>
      <c r="T1968" s="11">
        <f t="shared" si="185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7">
        <f t="shared" si="180"/>
        <v>370.13</v>
      </c>
      <c r="P1969" s="8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11">
        <f t="shared" si="184"/>
        <v>41730.413530092592</v>
      </c>
      <c r="T1969" s="11">
        <f t="shared" si="185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7">
        <f t="shared" si="180"/>
        <v>284.96600000000001</v>
      </c>
      <c r="P1970" s="8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11">
        <f t="shared" si="184"/>
        <v>42676.336979166663</v>
      </c>
      <c r="T1970" s="11">
        <f t="shared" si="185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7">
        <f t="shared" si="180"/>
        <v>579.08000000000004</v>
      </c>
      <c r="P1971" s="8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11">
        <f t="shared" si="184"/>
        <v>42557.542453703703</v>
      </c>
      <c r="T1971" s="11">
        <f t="shared" si="185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7">
        <f t="shared" si="180"/>
        <v>1131.8</v>
      </c>
      <c r="P1972" s="8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11">
        <f t="shared" si="184"/>
        <v>41323.943298611113</v>
      </c>
      <c r="T1972" s="11">
        <f t="shared" si="185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7">
        <f t="shared" si="180"/>
        <v>263.02771750000005</v>
      </c>
      <c r="P1973" s="8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11">
        <f t="shared" si="184"/>
        <v>41561.250706018516</v>
      </c>
      <c r="T1973" s="11">
        <f t="shared" si="185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7">
        <f t="shared" si="180"/>
        <v>674.48</v>
      </c>
      <c r="P1974" s="8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11">
        <f t="shared" si="184"/>
        <v>41200.762083333335</v>
      </c>
      <c r="T1974" s="11">
        <f t="shared" si="185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7">
        <f t="shared" si="180"/>
        <v>256.83081313131316</v>
      </c>
      <c r="P1975" s="8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11">
        <f t="shared" si="184"/>
        <v>42549.472962962958</v>
      </c>
      <c r="T1975" s="11">
        <f t="shared" si="185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7">
        <f t="shared" si="180"/>
        <v>375.49599999999998</v>
      </c>
      <c r="P1976" s="8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11">
        <f t="shared" si="184"/>
        <v>41445.084131944444</v>
      </c>
      <c r="T1976" s="11">
        <f t="shared" si="185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7">
        <f t="shared" si="180"/>
        <v>208.70837499999996</v>
      </c>
      <c r="P1977" s="8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11">
        <f t="shared" si="184"/>
        <v>41313.505219907405</v>
      </c>
      <c r="T1977" s="11">
        <f t="shared" si="185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7">
        <f t="shared" si="180"/>
        <v>346.6</v>
      </c>
      <c r="P1978" s="8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11">
        <f t="shared" si="184"/>
        <v>41438.649594907409</v>
      </c>
      <c r="T1978" s="11">
        <f t="shared" si="185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7">
        <f t="shared" si="180"/>
        <v>402.33</v>
      </c>
      <c r="P1979" s="8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11">
        <f t="shared" si="184"/>
        <v>42310.966898148152</v>
      </c>
      <c r="T1979" s="11">
        <f t="shared" si="185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7">
        <f t="shared" si="180"/>
        <v>1026.8451399999999</v>
      </c>
      <c r="P1980" s="8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11">
        <f t="shared" si="184"/>
        <v>41038.975601851853</v>
      </c>
      <c r="T1980" s="11">
        <f t="shared" si="185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7">
        <f t="shared" si="180"/>
        <v>114.901155</v>
      </c>
      <c r="P1981" s="8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11">
        <f t="shared" si="184"/>
        <v>42290.210023148145</v>
      </c>
      <c r="T1981" s="11">
        <f t="shared" si="185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7">
        <f t="shared" si="180"/>
        <v>354.82402000000002</v>
      </c>
      <c r="P1982" s="8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11">
        <f t="shared" si="184"/>
        <v>42423.292384259257</v>
      </c>
      <c r="T1982" s="11">
        <f t="shared" si="185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7">
        <f t="shared" si="180"/>
        <v>5.08</v>
      </c>
      <c r="P1983" s="8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1">
        <f t="shared" si="184"/>
        <v>41799.475289351853</v>
      </c>
      <c r="T1983" s="11">
        <f t="shared" si="185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7">
        <f t="shared" si="180"/>
        <v>0</v>
      </c>
      <c r="P1984" s="8" t="e">
        <f t="shared" si="181"/>
        <v>#DIV/0!</v>
      </c>
      <c r="Q1984" s="9" t="str">
        <f t="shared" si="182"/>
        <v>photography</v>
      </c>
      <c r="R1984" s="9" t="str">
        <f t="shared" si="183"/>
        <v>people</v>
      </c>
      <c r="S1984" s="11">
        <f t="shared" si="184"/>
        <v>42678.336655092593</v>
      </c>
      <c r="T1984" s="11">
        <f t="shared" si="185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7">
        <f t="shared" si="180"/>
        <v>4.3</v>
      </c>
      <c r="P1985" s="8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11">
        <f t="shared" si="184"/>
        <v>42592.761782407411</v>
      </c>
      <c r="T1985" s="11">
        <f t="shared" si="185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7">
        <f t="shared" si="180"/>
        <v>21.146666666666665</v>
      </c>
      <c r="P1986" s="8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11">
        <f t="shared" si="184"/>
        <v>41913.540289351848</v>
      </c>
      <c r="T1986" s="11">
        <f t="shared" si="185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7">
        <f t="shared" ref="O1987:O2050" si="186">(E1987/D1987)*100</f>
        <v>3.1875</v>
      </c>
      <c r="P1987" s="8">
        <f t="shared" ref="P1987:P2050" si="187">E1987/L1987</f>
        <v>12.75</v>
      </c>
      <c r="Q1987" s="9" t="str">
        <f t="shared" ref="Q1987:Q2050" si="188">LEFT(N1987, SEARCH("/",N1987,1)-1)</f>
        <v>photography</v>
      </c>
      <c r="R1987" s="9" t="str">
        <f t="shared" ref="R1987:R2050" si="189">RIGHT(N1987, LEN(N1987)-SEARCH("/",N1987))</f>
        <v>people</v>
      </c>
      <c r="S1987" s="11">
        <f t="shared" ref="S1987:S2050" si="190">((J1987/(60*60*24))+DATE(1970,1,1))+(-6/24)</f>
        <v>42555.448738425926</v>
      </c>
      <c r="T1987" s="11">
        <f t="shared" ref="T1987:T2050" si="191">((I1987/(60*60*24))+DATE(1970,1,1))+(-6/24)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7">
        <f t="shared" si="186"/>
        <v>0.05</v>
      </c>
      <c r="P1988" s="8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1">
        <f t="shared" si="190"/>
        <v>42413.183831018519</v>
      </c>
      <c r="T1988" s="11">
        <f t="shared" si="191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7">
        <f t="shared" si="186"/>
        <v>42.472727272727276</v>
      </c>
      <c r="P1989" s="8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11">
        <f t="shared" si="190"/>
        <v>42034.389768518522</v>
      </c>
      <c r="T1989" s="11">
        <f t="shared" si="191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7">
        <f t="shared" si="186"/>
        <v>0.41666666666666669</v>
      </c>
      <c r="P1990" s="8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1">
        <f t="shared" si="190"/>
        <v>42206.513217592597</v>
      </c>
      <c r="T1990" s="11">
        <f t="shared" si="191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7">
        <f t="shared" si="186"/>
        <v>1</v>
      </c>
      <c r="P1991" s="8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1">
        <f t="shared" si="190"/>
        <v>42685.430648148147</v>
      </c>
      <c r="T1991" s="11">
        <f t="shared" si="191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7">
        <f t="shared" si="186"/>
        <v>16.966666666666665</v>
      </c>
      <c r="P1992" s="8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1">
        <f t="shared" si="190"/>
        <v>42397.945972222224</v>
      </c>
      <c r="T1992" s="11">
        <f t="shared" si="191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7">
        <f t="shared" si="186"/>
        <v>7.0000000000000009</v>
      </c>
      <c r="P1993" s="8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11">
        <f t="shared" si="190"/>
        <v>42167.64335648148</v>
      </c>
      <c r="T1993" s="11">
        <f t="shared" si="191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7">
        <f t="shared" si="186"/>
        <v>0.13333333333333333</v>
      </c>
      <c r="P1994" s="8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1">
        <f t="shared" si="190"/>
        <v>42022.893414351856</v>
      </c>
      <c r="T1994" s="11">
        <f t="shared" si="191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7">
        <f t="shared" si="186"/>
        <v>0</v>
      </c>
      <c r="P1995" s="8" t="e">
        <f t="shared" si="187"/>
        <v>#DIV/0!</v>
      </c>
      <c r="Q1995" s="9" t="str">
        <f t="shared" si="188"/>
        <v>photography</v>
      </c>
      <c r="R1995" s="9" t="str">
        <f t="shared" si="189"/>
        <v>people</v>
      </c>
      <c r="S1995" s="11">
        <f t="shared" si="190"/>
        <v>42329.338391203702</v>
      </c>
      <c r="T1995" s="11">
        <f t="shared" si="191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7">
        <f t="shared" si="186"/>
        <v>0</v>
      </c>
      <c r="P1996" s="8" t="e">
        <f t="shared" si="187"/>
        <v>#DIV/0!</v>
      </c>
      <c r="Q1996" s="9" t="str">
        <f t="shared" si="188"/>
        <v>photography</v>
      </c>
      <c r="R1996" s="9" t="str">
        <f t="shared" si="189"/>
        <v>people</v>
      </c>
      <c r="S1996" s="11">
        <f t="shared" si="190"/>
        <v>42650.756273148145</v>
      </c>
      <c r="T1996" s="11">
        <f t="shared" si="191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7">
        <f t="shared" si="186"/>
        <v>7.8</v>
      </c>
      <c r="P1997" s="8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1">
        <f t="shared" si="190"/>
        <v>42181.652037037042</v>
      </c>
      <c r="T1997" s="11">
        <f t="shared" si="191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7">
        <f t="shared" si="186"/>
        <v>0</v>
      </c>
      <c r="P1998" s="8" t="e">
        <f t="shared" si="187"/>
        <v>#DIV/0!</v>
      </c>
      <c r="Q1998" s="9" t="str">
        <f t="shared" si="188"/>
        <v>photography</v>
      </c>
      <c r="R1998" s="9" t="str">
        <f t="shared" si="189"/>
        <v>people</v>
      </c>
      <c r="S1998" s="11">
        <f t="shared" si="190"/>
        <v>41800.569571759261</v>
      </c>
      <c r="T1998" s="11">
        <f t="shared" si="191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7">
        <f t="shared" si="186"/>
        <v>0</v>
      </c>
      <c r="P1999" s="8" t="e">
        <f t="shared" si="187"/>
        <v>#DIV/0!</v>
      </c>
      <c r="Q1999" s="9" t="str">
        <f t="shared" si="188"/>
        <v>photography</v>
      </c>
      <c r="R1999" s="9" t="str">
        <f t="shared" si="189"/>
        <v>people</v>
      </c>
      <c r="S1999" s="11">
        <f t="shared" si="190"/>
        <v>41847.680694444447</v>
      </c>
      <c r="T1999" s="11">
        <f t="shared" si="191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7">
        <f t="shared" si="186"/>
        <v>26.200000000000003</v>
      </c>
      <c r="P2000" s="8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11">
        <f t="shared" si="190"/>
        <v>41806.868495370371</v>
      </c>
      <c r="T2000" s="11">
        <f t="shared" si="191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7">
        <f t="shared" si="186"/>
        <v>0.76129032258064511</v>
      </c>
      <c r="P2001" s="8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11">
        <f t="shared" si="190"/>
        <v>41926.232731481483</v>
      </c>
      <c r="T2001" s="11">
        <f t="shared" si="191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7">
        <f t="shared" si="186"/>
        <v>12.5</v>
      </c>
      <c r="P2002" s="8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1">
        <f t="shared" si="190"/>
        <v>42345.701539351852</v>
      </c>
      <c r="T2002" s="11">
        <f t="shared" si="191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7">
        <f t="shared" si="186"/>
        <v>382.12909090909091</v>
      </c>
      <c r="P2003" s="8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11">
        <f t="shared" si="190"/>
        <v>42135.959675925929</v>
      </c>
      <c r="T2003" s="11">
        <f t="shared" si="191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7">
        <f t="shared" si="186"/>
        <v>216.79422000000002</v>
      </c>
      <c r="P2004" s="8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11">
        <f t="shared" si="190"/>
        <v>42728.46230324074</v>
      </c>
      <c r="T2004" s="11">
        <f t="shared" si="191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7">
        <f t="shared" si="186"/>
        <v>312</v>
      </c>
      <c r="P2005" s="8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11">
        <f t="shared" si="190"/>
        <v>40346.875601851854</v>
      </c>
      <c r="T2005" s="11">
        <f t="shared" si="191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7">
        <f t="shared" si="186"/>
        <v>234.42048</v>
      </c>
      <c r="P2006" s="8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11">
        <f t="shared" si="190"/>
        <v>41800.354895833334</v>
      </c>
      <c r="T2006" s="11">
        <f t="shared" si="191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7">
        <f t="shared" si="186"/>
        <v>123.68010000000001</v>
      </c>
      <c r="P2007" s="8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11">
        <f t="shared" si="190"/>
        <v>41535.562708333331</v>
      </c>
      <c r="T2007" s="11">
        <f t="shared" si="191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7">
        <f t="shared" si="186"/>
        <v>247.84</v>
      </c>
      <c r="P2008" s="8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11">
        <f t="shared" si="190"/>
        <v>41941.250520833331</v>
      </c>
      <c r="T2008" s="11">
        <f t="shared" si="191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7">
        <f t="shared" si="186"/>
        <v>115.7092</v>
      </c>
      <c r="P2009" s="8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11">
        <f t="shared" si="190"/>
        <v>40347.587800925925</v>
      </c>
      <c r="T2009" s="11">
        <f t="shared" si="191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7">
        <f t="shared" si="186"/>
        <v>117.07484768810599</v>
      </c>
      <c r="P2010" s="8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11">
        <f t="shared" si="190"/>
        <v>40761.354421296295</v>
      </c>
      <c r="T2010" s="11">
        <f t="shared" si="191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7">
        <f t="shared" si="186"/>
        <v>305.15800000000002</v>
      </c>
      <c r="P2011" s="8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11">
        <f t="shared" si="190"/>
        <v>42661.073414351849</v>
      </c>
      <c r="T2011" s="11">
        <f t="shared" si="191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7">
        <f t="shared" si="186"/>
        <v>320.05299999999994</v>
      </c>
      <c r="P2012" s="8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11">
        <f t="shared" si="190"/>
        <v>42570.746423611112</v>
      </c>
      <c r="T2012" s="11">
        <f t="shared" si="191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7">
        <f t="shared" si="186"/>
        <v>819.56399999999996</v>
      </c>
      <c r="P2013" s="8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11">
        <f t="shared" si="190"/>
        <v>42347.108483796299</v>
      </c>
      <c r="T2013" s="11">
        <f t="shared" si="191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7">
        <f t="shared" si="186"/>
        <v>234.90000000000003</v>
      </c>
      <c r="P2014" s="8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11">
        <f t="shared" si="190"/>
        <v>42010.572233796294</v>
      </c>
      <c r="T2014" s="11">
        <f t="shared" si="191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7">
        <f t="shared" si="186"/>
        <v>494.91374999999999</v>
      </c>
      <c r="P2015" s="8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11">
        <f t="shared" si="190"/>
        <v>42499.710810185185</v>
      </c>
      <c r="T2015" s="11">
        <f t="shared" si="191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7">
        <f t="shared" si="186"/>
        <v>7813.7822333333334</v>
      </c>
      <c r="P2016" s="8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11">
        <f t="shared" si="190"/>
        <v>41323.964571759258</v>
      </c>
      <c r="T2016" s="11">
        <f t="shared" si="191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7">
        <f t="shared" si="186"/>
        <v>113.00013888888888</v>
      </c>
      <c r="P2017" s="8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11">
        <f t="shared" si="190"/>
        <v>40765.626886574071</v>
      </c>
      <c r="T2017" s="11">
        <f t="shared" si="191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7">
        <f t="shared" si="186"/>
        <v>921.54219999999998</v>
      </c>
      <c r="P2018" s="8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11">
        <f t="shared" si="190"/>
        <v>41312.630775462967</v>
      </c>
      <c r="T2018" s="11">
        <f t="shared" si="191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7">
        <f t="shared" si="186"/>
        <v>125.10239999999999</v>
      </c>
      <c r="P2019" s="8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11">
        <f t="shared" si="190"/>
        <v>40960.807349537034</v>
      </c>
      <c r="T2019" s="11">
        <f t="shared" si="191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7">
        <f t="shared" si="186"/>
        <v>102.24343076923077</v>
      </c>
      <c r="P2020" s="8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11">
        <f t="shared" si="190"/>
        <v>42199.115844907406</v>
      </c>
      <c r="T2020" s="11">
        <f t="shared" si="191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7">
        <f t="shared" si="186"/>
        <v>484.90975000000003</v>
      </c>
      <c r="P2021" s="8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11">
        <f t="shared" si="190"/>
        <v>42605.45857638889</v>
      </c>
      <c r="T2021" s="11">
        <f t="shared" si="191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7">
        <f t="shared" si="186"/>
        <v>192.33333333333334</v>
      </c>
      <c r="P2022" s="8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11">
        <f t="shared" si="190"/>
        <v>41736.847500000003</v>
      </c>
      <c r="T2022" s="11">
        <f t="shared" si="191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7">
        <f t="shared" si="186"/>
        <v>281.10000000000002</v>
      </c>
      <c r="P2023" s="8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11">
        <f t="shared" si="190"/>
        <v>41860.820567129631</v>
      </c>
      <c r="T2023" s="11">
        <f t="shared" si="191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7">
        <f t="shared" si="186"/>
        <v>125.13700000000001</v>
      </c>
      <c r="P2024" s="8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11">
        <f t="shared" si="190"/>
        <v>42502.319120370375</v>
      </c>
      <c r="T2024" s="11">
        <f t="shared" si="191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7">
        <f t="shared" si="186"/>
        <v>161.459</v>
      </c>
      <c r="P2025" s="8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11">
        <f t="shared" si="190"/>
        <v>42136.170752314814</v>
      </c>
      <c r="T2025" s="11">
        <f t="shared" si="191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7">
        <f t="shared" si="186"/>
        <v>585.35</v>
      </c>
      <c r="P2026" s="8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11">
        <f t="shared" si="190"/>
        <v>41099.716944444444</v>
      </c>
      <c r="T2026" s="11">
        <f t="shared" si="191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7">
        <f t="shared" si="186"/>
        <v>201.14999999999998</v>
      </c>
      <c r="P2027" s="8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11">
        <f t="shared" si="190"/>
        <v>42135.934560185182</v>
      </c>
      <c r="T2027" s="11">
        <f t="shared" si="191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7">
        <f t="shared" si="186"/>
        <v>133.48307999999997</v>
      </c>
      <c r="P2028" s="8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11">
        <f t="shared" si="190"/>
        <v>41704.485937500001</v>
      </c>
      <c r="T2028" s="11">
        <f t="shared" si="191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7">
        <f t="shared" si="186"/>
        <v>120.24900000000001</v>
      </c>
      <c r="P2029" s="8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11">
        <f t="shared" si="190"/>
        <v>42048.563877314809</v>
      </c>
      <c r="T2029" s="11">
        <f t="shared" si="191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7">
        <f t="shared" si="186"/>
        <v>126.16666666666667</v>
      </c>
      <c r="P2030" s="8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11">
        <f t="shared" si="190"/>
        <v>40215.669050925928</v>
      </c>
      <c r="T2030" s="11">
        <f t="shared" si="191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7">
        <f t="shared" si="186"/>
        <v>361.2</v>
      </c>
      <c r="P2031" s="8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11">
        <f t="shared" si="190"/>
        <v>41847.771770833337</v>
      </c>
      <c r="T2031" s="11">
        <f t="shared" si="191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7">
        <f t="shared" si="186"/>
        <v>226.239013671875</v>
      </c>
      <c r="P2032" s="8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11">
        <f t="shared" si="190"/>
        <v>41212.746481481481</v>
      </c>
      <c r="T2032" s="11">
        <f t="shared" si="191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7">
        <f t="shared" si="186"/>
        <v>120.35</v>
      </c>
      <c r="P2033" s="8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11">
        <f t="shared" si="190"/>
        <v>41975.079317129625</v>
      </c>
      <c r="T2033" s="11">
        <f t="shared" si="191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7">
        <f t="shared" si="186"/>
        <v>304.18799999999999</v>
      </c>
      <c r="P2034" s="8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11">
        <f t="shared" si="190"/>
        <v>42689.315671296295</v>
      </c>
      <c r="T2034" s="11">
        <f t="shared" si="191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7">
        <f t="shared" si="186"/>
        <v>178.67599999999999</v>
      </c>
      <c r="P2035" s="8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11">
        <f t="shared" si="190"/>
        <v>41724.832384259258</v>
      </c>
      <c r="T2035" s="11">
        <f t="shared" si="191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7">
        <f t="shared" si="186"/>
        <v>386.81998717948721</v>
      </c>
      <c r="P2036" s="8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11">
        <f t="shared" si="190"/>
        <v>42075.880011574074</v>
      </c>
      <c r="T2036" s="11">
        <f t="shared" si="191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7">
        <f t="shared" si="186"/>
        <v>211.03642500000004</v>
      </c>
      <c r="P2037" s="8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11">
        <f t="shared" si="190"/>
        <v>42311.375081018516</v>
      </c>
      <c r="T2037" s="11">
        <f t="shared" si="191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7">
        <f t="shared" si="186"/>
        <v>131.66833333333335</v>
      </c>
      <c r="P2038" s="8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11">
        <f t="shared" si="190"/>
        <v>41738.614803240736</v>
      </c>
      <c r="T2038" s="11">
        <f t="shared" si="191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7">
        <f t="shared" si="186"/>
        <v>300.47639999999996</v>
      </c>
      <c r="P2039" s="8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11">
        <f t="shared" si="190"/>
        <v>41577.960104166668</v>
      </c>
      <c r="T2039" s="11">
        <f t="shared" si="191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7">
        <f t="shared" si="186"/>
        <v>420.51249999999999</v>
      </c>
      <c r="P2040" s="8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11">
        <f t="shared" si="190"/>
        <v>41424.02107638889</v>
      </c>
      <c r="T2040" s="11">
        <f t="shared" si="191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7">
        <f t="shared" si="186"/>
        <v>136.21680000000001</v>
      </c>
      <c r="P2041" s="8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11">
        <f t="shared" si="190"/>
        <v>42675.188946759255</v>
      </c>
      <c r="T2041" s="11">
        <f t="shared" si="191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7">
        <f t="shared" si="186"/>
        <v>248.17133333333334</v>
      </c>
      <c r="P2042" s="8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11">
        <f t="shared" si="190"/>
        <v>41578.677118055552</v>
      </c>
      <c r="T2042" s="11">
        <f t="shared" si="191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7">
        <f t="shared" si="186"/>
        <v>181.86315789473684</v>
      </c>
      <c r="P2043" s="8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11">
        <f t="shared" si="190"/>
        <v>42654.275775462964</v>
      </c>
      <c r="T2043" s="11">
        <f t="shared" si="191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7">
        <f t="shared" si="186"/>
        <v>123.53</v>
      </c>
      <c r="P2044" s="8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11">
        <f t="shared" si="190"/>
        <v>42331.458032407405</v>
      </c>
      <c r="T2044" s="11">
        <f t="shared" si="191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7">
        <f t="shared" si="186"/>
        <v>506.20938628158842</v>
      </c>
      <c r="P2045" s="8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11">
        <f t="shared" si="190"/>
        <v>42660.926817129628</v>
      </c>
      <c r="T2045" s="11">
        <f t="shared" si="191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7">
        <f t="shared" si="186"/>
        <v>108.21333333333334</v>
      </c>
      <c r="P2046" s="8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11">
        <f t="shared" si="190"/>
        <v>42138.434189814812</v>
      </c>
      <c r="T2046" s="11">
        <f t="shared" si="191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7">
        <f t="shared" si="186"/>
        <v>819.18387755102037</v>
      </c>
      <c r="P2047" s="8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11">
        <f t="shared" si="190"/>
        <v>41068.838506944448</v>
      </c>
      <c r="T2047" s="11">
        <f t="shared" si="191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7">
        <f t="shared" si="186"/>
        <v>121.10000000000001</v>
      </c>
      <c r="P2048" s="8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11">
        <f t="shared" si="190"/>
        <v>41386.921805555554</v>
      </c>
      <c r="T2048" s="11">
        <f t="shared" si="191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7">
        <f t="shared" si="186"/>
        <v>102.99897959183673</v>
      </c>
      <c r="P2049" s="8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11">
        <f t="shared" si="190"/>
        <v>42081.653587962966</v>
      </c>
      <c r="T2049" s="11">
        <f t="shared" si="191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7">
        <f t="shared" si="186"/>
        <v>148.33229411764705</v>
      </c>
      <c r="P2050" s="8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11">
        <f t="shared" si="190"/>
        <v>41387.401516203703</v>
      </c>
      <c r="T2050" s="11">
        <f t="shared" si="191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7">
        <f t="shared" ref="O2051:O2114" si="192">(E2051/D2051)*100</f>
        <v>120.19070000000001</v>
      </c>
      <c r="P2051" s="8">
        <f t="shared" ref="P2051:P2114" si="193">E2051/L2051</f>
        <v>80.991037735849048</v>
      </c>
      <c r="Q2051" s="9" t="str">
        <f t="shared" ref="Q2051:Q2114" si="194">LEFT(N2051, SEARCH("/",N2051,1)-1)</f>
        <v>technology</v>
      </c>
      <c r="R2051" s="9" t="str">
        <f t="shared" ref="R2051:R2114" si="195">RIGHT(N2051, LEN(N2051)-SEARCH("/",N2051))</f>
        <v>hardware</v>
      </c>
      <c r="S2051" s="11">
        <f t="shared" ref="S2051:S2114" si="196">((J2051/(60*60*24))+DATE(1970,1,1))+(-6/24)</f>
        <v>41575.277349537035</v>
      </c>
      <c r="T2051" s="11">
        <f t="shared" ref="T2051:T2114" si="197">((I2051/(60*60*24))+DATE(1970,1,1))+(-6/24)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7">
        <f t="shared" si="192"/>
        <v>473.27000000000004</v>
      </c>
      <c r="P2052" s="8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11">
        <f t="shared" si="196"/>
        <v>42114.821504629625</v>
      </c>
      <c r="T2052" s="11">
        <f t="shared" si="197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7">
        <f t="shared" si="192"/>
        <v>130.36250000000001</v>
      </c>
      <c r="P2053" s="8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11">
        <f t="shared" si="196"/>
        <v>41603.772418981483</v>
      </c>
      <c r="T2053" s="11">
        <f t="shared" si="197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7">
        <f t="shared" si="192"/>
        <v>353.048</v>
      </c>
      <c r="P2054" s="8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11">
        <f t="shared" si="196"/>
        <v>42374.83394675926</v>
      </c>
      <c r="T2054" s="11">
        <f t="shared" si="197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7">
        <f t="shared" si="192"/>
        <v>101.02</v>
      </c>
      <c r="P2055" s="8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11">
        <f t="shared" si="196"/>
        <v>42303.367488425924</v>
      </c>
      <c r="T2055" s="11">
        <f t="shared" si="197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7">
        <f t="shared" si="192"/>
        <v>113.59142857142857</v>
      </c>
      <c r="P2056" s="8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11">
        <f t="shared" si="196"/>
        <v>41731.270949074074</v>
      </c>
      <c r="T2056" s="11">
        <f t="shared" si="197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7">
        <f t="shared" si="192"/>
        <v>167.41666666666666</v>
      </c>
      <c r="P2057" s="8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11">
        <f t="shared" si="196"/>
        <v>41946.424108796295</v>
      </c>
      <c r="T2057" s="11">
        <f t="shared" si="197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7">
        <f t="shared" si="192"/>
        <v>153.452</v>
      </c>
      <c r="P2058" s="8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11">
        <f t="shared" si="196"/>
        <v>41351.51090277778</v>
      </c>
      <c r="T2058" s="11">
        <f t="shared" si="197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7">
        <f t="shared" si="192"/>
        <v>202.23220000000001</v>
      </c>
      <c r="P2059" s="8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11">
        <f t="shared" si="196"/>
        <v>42396.244583333333</v>
      </c>
      <c r="T2059" s="11">
        <f t="shared" si="197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7">
        <f t="shared" si="192"/>
        <v>168.28125</v>
      </c>
      <c r="P2060" s="8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11">
        <f t="shared" si="196"/>
        <v>42026.120717592596</v>
      </c>
      <c r="T2060" s="11">
        <f t="shared" si="197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7">
        <f t="shared" si="192"/>
        <v>143.45666666666668</v>
      </c>
      <c r="P2061" s="8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11">
        <f t="shared" si="196"/>
        <v>42361.352476851855</v>
      </c>
      <c r="T2061" s="11">
        <f t="shared" si="197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7">
        <f t="shared" si="192"/>
        <v>196.4</v>
      </c>
      <c r="P2062" s="8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11">
        <f t="shared" si="196"/>
        <v>41783.392939814818</v>
      </c>
      <c r="T2062" s="11">
        <f t="shared" si="197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7">
        <f t="shared" si="192"/>
        <v>107.91999999999999</v>
      </c>
      <c r="P2063" s="8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11">
        <f t="shared" si="196"/>
        <v>42705.514513888891</v>
      </c>
      <c r="T2063" s="11">
        <f t="shared" si="197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7">
        <f t="shared" si="192"/>
        <v>114.97699999999999</v>
      </c>
      <c r="P2064" s="8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11">
        <f t="shared" si="196"/>
        <v>42423.1330787037</v>
      </c>
      <c r="T2064" s="11">
        <f t="shared" si="197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7">
        <f t="shared" si="192"/>
        <v>148.04999999999998</v>
      </c>
      <c r="P2065" s="8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11">
        <f t="shared" si="196"/>
        <v>42472.48265046296</v>
      </c>
      <c r="T2065" s="11">
        <f t="shared" si="197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7">
        <f t="shared" si="192"/>
        <v>191.16676082790633</v>
      </c>
      <c r="P2066" s="8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11">
        <f t="shared" si="196"/>
        <v>41389.114849537036</v>
      </c>
      <c r="T2066" s="11">
        <f t="shared" si="197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7">
        <f t="shared" si="192"/>
        <v>199.215125</v>
      </c>
      <c r="P2067" s="8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11">
        <f t="shared" si="196"/>
        <v>41603.083668981482</v>
      </c>
      <c r="T2067" s="11">
        <f t="shared" si="197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7">
        <f t="shared" si="192"/>
        <v>218.6</v>
      </c>
      <c r="P2068" s="8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11">
        <f t="shared" si="196"/>
        <v>41844.521793981483</v>
      </c>
      <c r="T2068" s="11">
        <f t="shared" si="197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7">
        <f t="shared" si="192"/>
        <v>126.86868686868686</v>
      </c>
      <c r="P2069" s="8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1">
        <f t="shared" si="196"/>
        <v>42115.603888888887</v>
      </c>
      <c r="T2069" s="11">
        <f t="shared" si="197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7">
        <f t="shared" si="192"/>
        <v>105.22388000000001</v>
      </c>
      <c r="P2070" s="8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11">
        <f t="shared" si="196"/>
        <v>42633.591608796298</v>
      </c>
      <c r="T2070" s="11">
        <f t="shared" si="197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7">
        <f t="shared" si="192"/>
        <v>128.40666000000002</v>
      </c>
      <c r="P2071" s="8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11">
        <f t="shared" si="196"/>
        <v>42340.722118055557</v>
      </c>
      <c r="T2071" s="11">
        <f t="shared" si="197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7">
        <f t="shared" si="192"/>
        <v>317.3272</v>
      </c>
      <c r="P2072" s="8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11">
        <f t="shared" si="196"/>
        <v>42519.4065162037</v>
      </c>
      <c r="T2072" s="11">
        <f t="shared" si="197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7">
        <f t="shared" si="192"/>
        <v>280.73</v>
      </c>
      <c r="P2073" s="8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11">
        <f t="shared" si="196"/>
        <v>42600.028749999998</v>
      </c>
      <c r="T2073" s="11">
        <f t="shared" si="197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7">
        <f t="shared" si="192"/>
        <v>110.73146853146854</v>
      </c>
      <c r="P2074" s="8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11">
        <f t="shared" si="196"/>
        <v>42467.331388888888</v>
      </c>
      <c r="T2074" s="11">
        <f t="shared" si="197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7">
        <f t="shared" si="192"/>
        <v>152.60429999999999</v>
      </c>
      <c r="P2075" s="8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1">
        <f t="shared" si="196"/>
        <v>42087.418032407411</v>
      </c>
      <c r="T2075" s="11">
        <f t="shared" si="197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7">
        <f t="shared" si="192"/>
        <v>102.49999999999999</v>
      </c>
      <c r="P2076" s="8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1">
        <f t="shared" si="196"/>
        <v>42466.576180555552</v>
      </c>
      <c r="T2076" s="11">
        <f t="shared" si="197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7">
        <f t="shared" si="192"/>
        <v>1678.3738373837384</v>
      </c>
      <c r="P2077" s="8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11">
        <f t="shared" si="196"/>
        <v>41450.431574074071</v>
      </c>
      <c r="T2077" s="11">
        <f t="shared" si="197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7">
        <f t="shared" si="192"/>
        <v>543.349156424581</v>
      </c>
      <c r="P2078" s="8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11">
        <f t="shared" si="196"/>
        <v>41803.630659722221</v>
      </c>
      <c r="T2078" s="11">
        <f t="shared" si="197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7">
        <f t="shared" si="192"/>
        <v>115.50800000000001</v>
      </c>
      <c r="P2079" s="8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11">
        <f t="shared" si="196"/>
        <v>42102.792546296296</v>
      </c>
      <c r="T2079" s="11">
        <f t="shared" si="197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7">
        <f t="shared" si="192"/>
        <v>131.20499999999998</v>
      </c>
      <c r="P2080" s="8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11">
        <f t="shared" si="196"/>
        <v>42692.521493055552</v>
      </c>
      <c r="T2080" s="11">
        <f t="shared" si="197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7">
        <f t="shared" si="192"/>
        <v>288.17</v>
      </c>
      <c r="P2081" s="8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11">
        <f t="shared" si="196"/>
        <v>42150.46056712963</v>
      </c>
      <c r="T2081" s="11">
        <f t="shared" si="197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7">
        <f t="shared" si="192"/>
        <v>507.8</v>
      </c>
      <c r="P2082" s="8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1">
        <f t="shared" si="196"/>
        <v>42289.707175925927</v>
      </c>
      <c r="T2082" s="11">
        <f t="shared" si="197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7">
        <f t="shared" si="192"/>
        <v>114.57142857142857</v>
      </c>
      <c r="P2083" s="8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11">
        <f t="shared" si="196"/>
        <v>41003.90688657407</v>
      </c>
      <c r="T2083" s="11">
        <f t="shared" si="197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7">
        <f t="shared" si="192"/>
        <v>110.73333333333333</v>
      </c>
      <c r="P2084" s="8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11">
        <f t="shared" si="196"/>
        <v>40810.870324074072</v>
      </c>
      <c r="T2084" s="11">
        <f t="shared" si="197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7">
        <f t="shared" si="192"/>
        <v>113.33333333333333</v>
      </c>
      <c r="P2085" s="8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1">
        <f t="shared" si="196"/>
        <v>41034.47216435185</v>
      </c>
      <c r="T2085" s="11">
        <f t="shared" si="197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7">
        <f t="shared" si="192"/>
        <v>108.33333333333333</v>
      </c>
      <c r="P2086" s="8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11">
        <f t="shared" si="196"/>
        <v>41731.583124999997</v>
      </c>
      <c r="T2086" s="11">
        <f t="shared" si="197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7">
        <f t="shared" si="192"/>
        <v>123.53333333333335</v>
      </c>
      <c r="P2087" s="8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11">
        <f t="shared" si="196"/>
        <v>41075.585497685184</v>
      </c>
      <c r="T2087" s="11">
        <f t="shared" si="197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7">
        <f t="shared" si="192"/>
        <v>100.69999999999999</v>
      </c>
      <c r="P2088" s="8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11">
        <f t="shared" si="196"/>
        <v>40860.42050925926</v>
      </c>
      <c r="T2088" s="11">
        <f t="shared" si="197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7">
        <f t="shared" si="192"/>
        <v>103.53333333333335</v>
      </c>
      <c r="P2089" s="8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1">
        <f t="shared" si="196"/>
        <v>40763.954375000001</v>
      </c>
      <c r="T2089" s="11">
        <f t="shared" si="197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7">
        <f t="shared" si="192"/>
        <v>115.51066666666668</v>
      </c>
      <c r="P2090" s="8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11">
        <f t="shared" si="196"/>
        <v>40395.464722222227</v>
      </c>
      <c r="T2090" s="11">
        <f t="shared" si="197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7">
        <f t="shared" si="192"/>
        <v>120.4004</v>
      </c>
      <c r="P2091" s="8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11">
        <f t="shared" si="196"/>
        <v>41452.826319444444</v>
      </c>
      <c r="T2091" s="11">
        <f t="shared" si="197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7">
        <f t="shared" si="192"/>
        <v>115.040375</v>
      </c>
      <c r="P2092" s="8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11">
        <f t="shared" si="196"/>
        <v>41299.131423611107</v>
      </c>
      <c r="T2092" s="11">
        <f t="shared" si="197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7">
        <f t="shared" si="192"/>
        <v>120.46777777777777</v>
      </c>
      <c r="P2093" s="8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11">
        <f t="shared" si="196"/>
        <v>40555.072662037041</v>
      </c>
      <c r="T2093" s="11">
        <f t="shared" si="197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7">
        <f t="shared" si="192"/>
        <v>101.28333333333333</v>
      </c>
      <c r="P2094" s="8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11">
        <f t="shared" si="196"/>
        <v>40763.457546296297</v>
      </c>
      <c r="T2094" s="11">
        <f t="shared" si="197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7">
        <f t="shared" si="192"/>
        <v>102.46666666666667</v>
      </c>
      <c r="P2095" s="8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11">
        <f t="shared" si="196"/>
        <v>41205.604537037041</v>
      </c>
      <c r="T2095" s="11">
        <f t="shared" si="197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7">
        <f t="shared" si="192"/>
        <v>120.54285714285714</v>
      </c>
      <c r="P2096" s="8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11">
        <f t="shared" si="196"/>
        <v>40938.77002314815</v>
      </c>
      <c r="T2096" s="11">
        <f t="shared" si="197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7">
        <f t="shared" si="192"/>
        <v>100</v>
      </c>
      <c r="P2097" s="8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11">
        <f t="shared" si="196"/>
        <v>40758.483483796299</v>
      </c>
      <c r="T2097" s="11">
        <f t="shared" si="197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7">
        <f t="shared" si="192"/>
        <v>101.66666666666666</v>
      </c>
      <c r="P2098" s="8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11">
        <f t="shared" si="196"/>
        <v>41192.508506944447</v>
      </c>
      <c r="T2098" s="11">
        <f t="shared" si="197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7">
        <f t="shared" si="192"/>
        <v>100</v>
      </c>
      <c r="P2099" s="8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11">
        <f t="shared" si="196"/>
        <v>40818.334895833337</v>
      </c>
      <c r="T2099" s="11">
        <f t="shared" si="197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7">
        <f t="shared" si="192"/>
        <v>100.33333333333334</v>
      </c>
      <c r="P2100" s="8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11">
        <f t="shared" si="196"/>
        <v>40945.86383101852</v>
      </c>
      <c r="T2100" s="11">
        <f t="shared" si="197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7">
        <f t="shared" si="192"/>
        <v>132.36666666666667</v>
      </c>
      <c r="P2101" s="8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11">
        <f t="shared" si="196"/>
        <v>42173.496342592596</v>
      </c>
      <c r="T2101" s="11">
        <f t="shared" si="197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7">
        <f t="shared" si="192"/>
        <v>136.66666666666666</v>
      </c>
      <c r="P2102" s="8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11">
        <f t="shared" si="196"/>
        <v>41074.584965277776</v>
      </c>
      <c r="T2102" s="11">
        <f t="shared" si="197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7">
        <f t="shared" si="192"/>
        <v>113.25</v>
      </c>
      <c r="P2103" s="8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11">
        <f t="shared" si="196"/>
        <v>40891.899467592593</v>
      </c>
      <c r="T2103" s="11">
        <f t="shared" si="197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7">
        <f t="shared" si="192"/>
        <v>136</v>
      </c>
      <c r="P2104" s="8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11">
        <f t="shared" si="196"/>
        <v>40638.618611111109</v>
      </c>
      <c r="T2104" s="11">
        <f t="shared" si="197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7">
        <f t="shared" si="192"/>
        <v>146.12318374694613</v>
      </c>
      <c r="P2105" s="8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11">
        <f t="shared" si="196"/>
        <v>41192.504942129628</v>
      </c>
      <c r="T2105" s="11">
        <f t="shared" si="197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7">
        <f t="shared" si="192"/>
        <v>129.5</v>
      </c>
      <c r="P2106" s="8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1">
        <f t="shared" si="196"/>
        <v>41393.824467592596</v>
      </c>
      <c r="T2106" s="11">
        <f t="shared" si="197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7">
        <f t="shared" si="192"/>
        <v>254</v>
      </c>
      <c r="P2107" s="8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11">
        <f t="shared" si="196"/>
        <v>41951.538807870369</v>
      </c>
      <c r="T2107" s="11">
        <f t="shared" si="197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7">
        <f t="shared" si="192"/>
        <v>107.04545454545456</v>
      </c>
      <c r="P2108" s="8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11">
        <f t="shared" si="196"/>
        <v>41269.96497685185</v>
      </c>
      <c r="T2108" s="11">
        <f t="shared" si="197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7">
        <f t="shared" si="192"/>
        <v>107.73299999999999</v>
      </c>
      <c r="P2109" s="8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11">
        <f t="shared" si="196"/>
        <v>41934.46056712963</v>
      </c>
      <c r="T2109" s="11">
        <f t="shared" si="197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7">
        <f t="shared" si="192"/>
        <v>107.31250000000001</v>
      </c>
      <c r="P2110" s="8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11">
        <f t="shared" si="196"/>
        <v>41134.925694444442</v>
      </c>
      <c r="T2110" s="11">
        <f t="shared" si="197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7">
        <f t="shared" si="192"/>
        <v>106.52500000000001</v>
      </c>
      <c r="P2111" s="8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11">
        <f t="shared" si="196"/>
        <v>42160.458530092597</v>
      </c>
      <c r="T2111" s="11">
        <f t="shared" si="197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7">
        <f t="shared" si="192"/>
        <v>100.35000000000001</v>
      </c>
      <c r="P2112" s="8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11">
        <f t="shared" si="196"/>
        <v>41759.420937499999</v>
      </c>
      <c r="T2112" s="11">
        <f t="shared" si="197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7">
        <f t="shared" si="192"/>
        <v>106.5</v>
      </c>
      <c r="P2113" s="8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11">
        <f t="shared" si="196"/>
        <v>40702.947048611109</v>
      </c>
      <c r="T2113" s="11">
        <f t="shared" si="197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7">
        <f t="shared" si="192"/>
        <v>100</v>
      </c>
      <c r="P2114" s="8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11">
        <f t="shared" si="196"/>
        <v>41365.678159722222</v>
      </c>
      <c r="T2114" s="11">
        <f t="shared" si="197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7">
        <f t="shared" ref="O2115:O2178" si="198">(E2115/D2115)*100</f>
        <v>104.85714285714285</v>
      </c>
      <c r="P2115" s="8">
        <f t="shared" ref="P2115:P2178" si="199">E2115/L2115</f>
        <v>68.598130841121488</v>
      </c>
      <c r="Q2115" s="9" t="str">
        <f t="shared" ref="Q2115:Q2178" si="200">LEFT(N2115, SEARCH("/",N2115,1)-1)</f>
        <v>music</v>
      </c>
      <c r="R2115" s="9" t="str">
        <f t="shared" ref="R2115:R2178" si="201">RIGHT(N2115, LEN(N2115)-SEARCH("/",N2115))</f>
        <v>indie rock</v>
      </c>
      <c r="S2115" s="11">
        <f t="shared" ref="S2115:S2178" si="202">((J2115/(60*60*24))+DATE(1970,1,1))+(-6/24)</f>
        <v>41870.61546296296</v>
      </c>
      <c r="T2115" s="11">
        <f t="shared" ref="T2115:T2178" si="203">((I2115/(60*60*24))+DATE(1970,1,1))+(-6/24)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7">
        <f t="shared" si="198"/>
        <v>104.69999999999999</v>
      </c>
      <c r="P2116" s="8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11">
        <f t="shared" si="202"/>
        <v>40458.565625000003</v>
      </c>
      <c r="T2116" s="11">
        <f t="shared" si="203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7">
        <f t="shared" si="198"/>
        <v>225.66666666666669</v>
      </c>
      <c r="P2117" s="8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11">
        <f t="shared" si="202"/>
        <v>40563.831030092595</v>
      </c>
      <c r="T2117" s="11">
        <f t="shared" si="203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7">
        <f t="shared" si="198"/>
        <v>100.90416666666667</v>
      </c>
      <c r="P2118" s="8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11">
        <f t="shared" si="202"/>
        <v>41136.527812500004</v>
      </c>
      <c r="T2118" s="11">
        <f t="shared" si="203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7">
        <f t="shared" si="198"/>
        <v>147.75</v>
      </c>
      <c r="P2119" s="8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11">
        <f t="shared" si="202"/>
        <v>42289.809594907405</v>
      </c>
      <c r="T2119" s="11">
        <f t="shared" si="203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7">
        <f t="shared" si="198"/>
        <v>134.61099999999999</v>
      </c>
      <c r="P2120" s="8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11">
        <f t="shared" si="202"/>
        <v>40718.589537037034</v>
      </c>
      <c r="T2120" s="11">
        <f t="shared" si="203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7">
        <f t="shared" si="198"/>
        <v>100.75</v>
      </c>
      <c r="P2121" s="8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11">
        <f t="shared" si="202"/>
        <v>41106.880150462966</v>
      </c>
      <c r="T2121" s="11">
        <f t="shared" si="203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7">
        <f t="shared" si="198"/>
        <v>100.880375</v>
      </c>
      <c r="P2122" s="8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11">
        <f t="shared" si="202"/>
        <v>41591.714537037034</v>
      </c>
      <c r="T2122" s="11">
        <f t="shared" si="203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7">
        <f t="shared" si="198"/>
        <v>0.56800000000000006</v>
      </c>
      <c r="P2123" s="8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1">
        <f t="shared" si="202"/>
        <v>42716.4924537037</v>
      </c>
      <c r="T2123" s="11">
        <f t="shared" si="203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7">
        <f t="shared" si="198"/>
        <v>0.38750000000000001</v>
      </c>
      <c r="P2124" s="8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11">
        <f t="shared" si="202"/>
        <v>42712.050567129627</v>
      </c>
      <c r="T2124" s="11">
        <f t="shared" si="203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7">
        <f t="shared" si="198"/>
        <v>10</v>
      </c>
      <c r="P2125" s="8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1">
        <f t="shared" si="202"/>
        <v>40198.174849537041</v>
      </c>
      <c r="T2125" s="11">
        <f t="shared" si="203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7">
        <f t="shared" si="198"/>
        <v>10.454545454545453</v>
      </c>
      <c r="P2126" s="8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1">
        <f t="shared" si="202"/>
        <v>40463.778182870374</v>
      </c>
      <c r="T2126" s="11">
        <f t="shared" si="203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7">
        <f t="shared" si="198"/>
        <v>1.4200000000000002</v>
      </c>
      <c r="P2127" s="8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11">
        <f t="shared" si="202"/>
        <v>42190.773530092592</v>
      </c>
      <c r="T2127" s="11">
        <f t="shared" si="203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7">
        <f t="shared" si="198"/>
        <v>0.05</v>
      </c>
      <c r="P2128" s="8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1">
        <f t="shared" si="202"/>
        <v>41951.723229166666</v>
      </c>
      <c r="T2128" s="11">
        <f t="shared" si="203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7">
        <f t="shared" si="198"/>
        <v>28.842857142857142</v>
      </c>
      <c r="P2129" s="8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11">
        <f t="shared" si="202"/>
        <v>42045.255358796298</v>
      </c>
      <c r="T2129" s="11">
        <f t="shared" si="203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7">
        <f t="shared" si="198"/>
        <v>0.16666666666666669</v>
      </c>
      <c r="P2130" s="8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1">
        <f t="shared" si="202"/>
        <v>41843.522789351853</v>
      </c>
      <c r="T2130" s="11">
        <f t="shared" si="203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7">
        <f t="shared" si="198"/>
        <v>11.799999999999999</v>
      </c>
      <c r="P2131" s="8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11">
        <f t="shared" si="202"/>
        <v>42408.774305555555</v>
      </c>
      <c r="T2131" s="11">
        <f t="shared" si="203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7">
        <f t="shared" si="198"/>
        <v>0.20238095238095236</v>
      </c>
      <c r="P2132" s="8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1">
        <f t="shared" si="202"/>
        <v>41831.836377314816</v>
      </c>
      <c r="T2132" s="11">
        <f t="shared" si="203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7">
        <f t="shared" si="198"/>
        <v>5</v>
      </c>
      <c r="P2133" s="8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11">
        <f t="shared" si="202"/>
        <v>42166.957071759258</v>
      </c>
      <c r="T2133" s="11">
        <f t="shared" si="203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7">
        <f t="shared" si="198"/>
        <v>2.1129899999999995</v>
      </c>
      <c r="P2134" s="8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11">
        <f t="shared" si="202"/>
        <v>41643.237175925926</v>
      </c>
      <c r="T2134" s="11">
        <f t="shared" si="203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7">
        <f t="shared" si="198"/>
        <v>1.6</v>
      </c>
      <c r="P2135" s="8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11">
        <f t="shared" si="202"/>
        <v>40618.847210648149</v>
      </c>
      <c r="T2135" s="11">
        <f t="shared" si="203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7">
        <f t="shared" si="198"/>
        <v>1.7333333333333332</v>
      </c>
      <c r="P2136" s="8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11">
        <f t="shared" si="202"/>
        <v>41361.636469907404</v>
      </c>
      <c r="T2136" s="11">
        <f t="shared" si="203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7">
        <f t="shared" si="198"/>
        <v>9.56</v>
      </c>
      <c r="P2137" s="8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11">
        <f t="shared" si="202"/>
        <v>41156.71334490741</v>
      </c>
      <c r="T2137" s="11">
        <f t="shared" si="203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7">
        <f t="shared" si="198"/>
        <v>5.9612499999999999E-2</v>
      </c>
      <c r="P2138" s="8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11">
        <f t="shared" si="202"/>
        <v>41536.259097222224</v>
      </c>
      <c r="T2138" s="11">
        <f t="shared" si="203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7">
        <f t="shared" si="198"/>
        <v>28.405999999999999</v>
      </c>
      <c r="P2139" s="8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11">
        <f t="shared" si="202"/>
        <v>41948.521168981482</v>
      </c>
      <c r="T2139" s="11">
        <f t="shared" si="203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7">
        <f t="shared" si="198"/>
        <v>12.8</v>
      </c>
      <c r="P2140" s="8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11">
        <f t="shared" si="202"/>
        <v>41556.763182870374</v>
      </c>
      <c r="T2140" s="11">
        <f t="shared" si="203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7">
        <f t="shared" si="198"/>
        <v>5.42</v>
      </c>
      <c r="P2141" s="8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11">
        <f t="shared" si="202"/>
        <v>42647.500092592592</v>
      </c>
      <c r="T2141" s="11">
        <f t="shared" si="203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7">
        <f t="shared" si="198"/>
        <v>0.11199999999999999</v>
      </c>
      <c r="P2142" s="8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11">
        <f t="shared" si="202"/>
        <v>41255.583611111113</v>
      </c>
      <c r="T2142" s="11">
        <f t="shared" si="203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7">
        <f t="shared" si="198"/>
        <v>0</v>
      </c>
      <c r="P2143" s="8" t="e">
        <f t="shared" si="199"/>
        <v>#DIV/0!</v>
      </c>
      <c r="Q2143" s="9" t="str">
        <f t="shared" si="200"/>
        <v>games</v>
      </c>
      <c r="R2143" s="9" t="str">
        <f t="shared" si="201"/>
        <v>video games</v>
      </c>
      <c r="S2143" s="11">
        <f t="shared" si="202"/>
        <v>41926.985636574071</v>
      </c>
      <c r="T2143" s="11">
        <f t="shared" si="203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7">
        <f t="shared" si="198"/>
        <v>5.7238095238095239</v>
      </c>
      <c r="P2144" s="8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11">
        <f t="shared" si="202"/>
        <v>42340.451504629629</v>
      </c>
      <c r="T2144" s="11">
        <f t="shared" si="203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7">
        <f t="shared" si="198"/>
        <v>11.25</v>
      </c>
      <c r="P2145" s="8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1">
        <f t="shared" si="202"/>
        <v>40332.636712962965</v>
      </c>
      <c r="T2145" s="11">
        <f t="shared" si="203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7">
        <f t="shared" si="198"/>
        <v>1.7098591549295776</v>
      </c>
      <c r="P2146" s="8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11">
        <f t="shared" si="202"/>
        <v>41499.296759259261</v>
      </c>
      <c r="T2146" s="11">
        <f t="shared" si="203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7">
        <f t="shared" si="198"/>
        <v>30.433333333333334</v>
      </c>
      <c r="P2147" s="8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11">
        <f t="shared" si="202"/>
        <v>41574.987430555557</v>
      </c>
      <c r="T2147" s="11">
        <f t="shared" si="203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7">
        <f t="shared" si="198"/>
        <v>0.02</v>
      </c>
      <c r="P2148" s="8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1">
        <f t="shared" si="202"/>
        <v>42397.429513888885</v>
      </c>
      <c r="T2148" s="11">
        <f t="shared" si="203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7">
        <f t="shared" si="198"/>
        <v>0.69641025641025645</v>
      </c>
      <c r="P2149" s="8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11">
        <f t="shared" si="202"/>
        <v>41927.045694444445</v>
      </c>
      <c r="T2149" s="11">
        <f t="shared" si="203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7">
        <f t="shared" si="198"/>
        <v>2</v>
      </c>
      <c r="P2150" s="8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1">
        <f t="shared" si="202"/>
        <v>42066.483587962968</v>
      </c>
      <c r="T2150" s="11">
        <f t="shared" si="203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7">
        <f t="shared" si="198"/>
        <v>0</v>
      </c>
      <c r="P2151" s="8" t="e">
        <f t="shared" si="199"/>
        <v>#DIV/0!</v>
      </c>
      <c r="Q2151" s="9" t="str">
        <f t="shared" si="200"/>
        <v>games</v>
      </c>
      <c r="R2151" s="9" t="str">
        <f t="shared" si="201"/>
        <v>video games</v>
      </c>
      <c r="S2151" s="11">
        <f t="shared" si="202"/>
        <v>40354.774953703702</v>
      </c>
      <c r="T2151" s="11">
        <f t="shared" si="203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7">
        <f t="shared" si="198"/>
        <v>0.80999999999999994</v>
      </c>
      <c r="P2152" s="8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1">
        <f t="shared" si="202"/>
        <v>42534.034710648149</v>
      </c>
      <c r="T2152" s="11">
        <f t="shared" si="203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7">
        <f t="shared" si="198"/>
        <v>0.26222222222222225</v>
      </c>
      <c r="P2153" s="8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11">
        <f t="shared" si="202"/>
        <v>42520.597384259258</v>
      </c>
      <c r="T2153" s="11">
        <f t="shared" si="203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7">
        <f t="shared" si="198"/>
        <v>0.16666666666666669</v>
      </c>
      <c r="P2154" s="8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1">
        <f t="shared" si="202"/>
        <v>41683.582280092596</v>
      </c>
      <c r="T2154" s="11">
        <f t="shared" si="203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7">
        <f t="shared" si="198"/>
        <v>9.124454880912446E-3</v>
      </c>
      <c r="P2155" s="8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1">
        <f t="shared" si="202"/>
        <v>41974.661087962959</v>
      </c>
      <c r="T2155" s="11">
        <f t="shared" si="203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7">
        <f t="shared" si="198"/>
        <v>0.8</v>
      </c>
      <c r="P2156" s="8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1">
        <f t="shared" si="202"/>
        <v>41647.382256944446</v>
      </c>
      <c r="T2156" s="11">
        <f t="shared" si="203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7">
        <f t="shared" si="198"/>
        <v>2.2999999999999998</v>
      </c>
      <c r="P2157" s="8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1">
        <f t="shared" si="202"/>
        <v>42430.497511574074</v>
      </c>
      <c r="T2157" s="11">
        <f t="shared" si="203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7">
        <f t="shared" si="198"/>
        <v>2.6660714285714282</v>
      </c>
      <c r="P2158" s="8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11">
        <f t="shared" si="202"/>
        <v>41488.60423611111</v>
      </c>
      <c r="T2158" s="11">
        <f t="shared" si="203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7">
        <f t="shared" si="198"/>
        <v>28.192</v>
      </c>
      <c r="P2159" s="8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11">
        <f t="shared" si="202"/>
        <v>42694.73128472222</v>
      </c>
      <c r="T2159" s="11">
        <f t="shared" si="203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7">
        <f t="shared" si="198"/>
        <v>6.5900366666666672</v>
      </c>
      <c r="P2160" s="8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11">
        <f t="shared" si="202"/>
        <v>41264.603865740741</v>
      </c>
      <c r="T2160" s="11">
        <f t="shared" si="203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7">
        <f t="shared" si="198"/>
        <v>0.72222222222222221</v>
      </c>
      <c r="P2161" s="8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1">
        <f t="shared" si="202"/>
        <v>40710.481180555558</v>
      </c>
      <c r="T2161" s="11">
        <f t="shared" si="203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7">
        <f t="shared" si="198"/>
        <v>0.85000000000000009</v>
      </c>
      <c r="P2162" s="8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11">
        <f t="shared" si="202"/>
        <v>41018.461863425924</v>
      </c>
      <c r="T2162" s="11">
        <f t="shared" si="203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7">
        <f t="shared" si="198"/>
        <v>115.75</v>
      </c>
      <c r="P2163" s="8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11">
        <f t="shared" si="202"/>
        <v>42240.602534722224</v>
      </c>
      <c r="T2163" s="11">
        <f t="shared" si="203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7">
        <f t="shared" si="198"/>
        <v>112.26666666666667</v>
      </c>
      <c r="P2164" s="8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11">
        <f t="shared" si="202"/>
        <v>41813.516099537039</v>
      </c>
      <c r="T2164" s="11">
        <f t="shared" si="203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7">
        <f t="shared" si="198"/>
        <v>132.20000000000002</v>
      </c>
      <c r="P2165" s="8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11">
        <f t="shared" si="202"/>
        <v>42111.649537037039</v>
      </c>
      <c r="T2165" s="11">
        <f t="shared" si="203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7">
        <f t="shared" si="198"/>
        <v>102.63636363636364</v>
      </c>
      <c r="P2166" s="8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11">
        <f t="shared" si="202"/>
        <v>42515.46775462963</v>
      </c>
      <c r="T2166" s="11">
        <f t="shared" si="203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7">
        <f t="shared" si="198"/>
        <v>138.64000000000001</v>
      </c>
      <c r="P2167" s="8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11">
        <f t="shared" si="202"/>
        <v>42438.417071759264</v>
      </c>
      <c r="T2167" s="11">
        <f t="shared" si="203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7">
        <f t="shared" si="198"/>
        <v>146.6</v>
      </c>
      <c r="P2168" s="8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11">
        <f t="shared" si="202"/>
        <v>41933.588171296295</v>
      </c>
      <c r="T2168" s="11">
        <f t="shared" si="203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7">
        <f t="shared" si="198"/>
        <v>120</v>
      </c>
      <c r="P2169" s="8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1">
        <f t="shared" si="202"/>
        <v>41152.816400462965</v>
      </c>
      <c r="T2169" s="11">
        <f t="shared" si="203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7">
        <f t="shared" si="198"/>
        <v>121.5816111111111</v>
      </c>
      <c r="P2170" s="8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11">
        <f t="shared" si="202"/>
        <v>42745.350243055553</v>
      </c>
      <c r="T2170" s="11">
        <f t="shared" si="203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7">
        <f t="shared" si="198"/>
        <v>100</v>
      </c>
      <c r="P2171" s="8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11">
        <f t="shared" si="202"/>
        <v>42793.450821759259</v>
      </c>
      <c r="T2171" s="11">
        <f t="shared" si="203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7">
        <f t="shared" si="198"/>
        <v>180.85714285714286</v>
      </c>
      <c r="P2172" s="8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11">
        <f t="shared" si="202"/>
        <v>42198.500254629631</v>
      </c>
      <c r="T2172" s="11">
        <f t="shared" si="203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7">
        <f t="shared" si="198"/>
        <v>106.075</v>
      </c>
      <c r="P2173" s="8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11">
        <f t="shared" si="202"/>
        <v>42141.70711805555</v>
      </c>
      <c r="T2173" s="11">
        <f t="shared" si="203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7">
        <f t="shared" si="198"/>
        <v>100</v>
      </c>
      <c r="P2174" s="8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11">
        <f t="shared" si="202"/>
        <v>42082.330092592594</v>
      </c>
      <c r="T2174" s="11">
        <f t="shared" si="203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7">
        <f t="shared" si="198"/>
        <v>126.92857142857143</v>
      </c>
      <c r="P2175" s="8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11">
        <f t="shared" si="202"/>
        <v>41495.442627314813</v>
      </c>
      <c r="T2175" s="11">
        <f t="shared" si="203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7">
        <f t="shared" si="198"/>
        <v>102.97499999999999</v>
      </c>
      <c r="P2176" s="8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11">
        <f t="shared" si="202"/>
        <v>42465.292905092589</v>
      </c>
      <c r="T2176" s="11">
        <f t="shared" si="203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7">
        <f t="shared" si="198"/>
        <v>250</v>
      </c>
      <c r="P2177" s="8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11">
        <f t="shared" si="202"/>
        <v>42564.759097222224</v>
      </c>
      <c r="T2177" s="11">
        <f t="shared" si="203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7">
        <f t="shared" si="198"/>
        <v>126.02</v>
      </c>
      <c r="P2178" s="8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11">
        <f t="shared" si="202"/>
        <v>42096.383206018523</v>
      </c>
      <c r="T2178" s="11">
        <f t="shared" si="203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7">
        <f t="shared" ref="O2179:O2242" si="204">(E2179/D2179)*100</f>
        <v>100.12</v>
      </c>
      <c r="P2179" s="8">
        <f t="shared" ref="P2179:P2242" si="205">E2179/L2179</f>
        <v>65.868421052631575</v>
      </c>
      <c r="Q2179" s="9" t="str">
        <f t="shared" ref="Q2179:Q2242" si="206">LEFT(N2179, SEARCH("/",N2179,1)-1)</f>
        <v>music</v>
      </c>
      <c r="R2179" s="9" t="str">
        <f t="shared" ref="R2179:R2242" si="207">RIGHT(N2179, LEN(N2179)-SEARCH("/",N2179))</f>
        <v>rock</v>
      </c>
      <c r="S2179" s="11">
        <f t="shared" ref="S2179:S2242" si="208">((J2179/(60*60*24))+DATE(1970,1,1))+(-6/24)</f>
        <v>42502.000775462962</v>
      </c>
      <c r="T2179" s="11">
        <f t="shared" ref="T2179:T2242" si="209">((I2179/(60*60*24))+DATE(1970,1,1))+(-6/24)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7">
        <f t="shared" si="204"/>
        <v>138.64000000000001</v>
      </c>
      <c r="P2180" s="8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11">
        <f t="shared" si="208"/>
        <v>42723.38653935185</v>
      </c>
      <c r="T2180" s="11">
        <f t="shared" si="20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7">
        <f t="shared" si="204"/>
        <v>161.4</v>
      </c>
      <c r="P2181" s="8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11">
        <f t="shared" si="208"/>
        <v>42074.921203703707</v>
      </c>
      <c r="T2181" s="11">
        <f t="shared" si="20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7">
        <f t="shared" si="204"/>
        <v>107.18419999999999</v>
      </c>
      <c r="P2182" s="8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11">
        <f t="shared" si="208"/>
        <v>42279.419768518521</v>
      </c>
      <c r="T2182" s="11">
        <f t="shared" si="20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7">
        <f t="shared" si="204"/>
        <v>153.1</v>
      </c>
      <c r="P2183" s="8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11">
        <f t="shared" si="208"/>
        <v>42772.755243055552</v>
      </c>
      <c r="T2183" s="11">
        <f t="shared" si="20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7">
        <f t="shared" si="204"/>
        <v>524.16666666666663</v>
      </c>
      <c r="P2184" s="8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11">
        <f t="shared" si="208"/>
        <v>41879.650752314818</v>
      </c>
      <c r="T2184" s="11">
        <f t="shared" si="20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7">
        <f t="shared" si="204"/>
        <v>489.27777777777777</v>
      </c>
      <c r="P2185" s="8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11">
        <f t="shared" si="208"/>
        <v>42745.115474537037</v>
      </c>
      <c r="T2185" s="11">
        <f t="shared" si="20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7">
        <f t="shared" si="204"/>
        <v>284.74</v>
      </c>
      <c r="P2186" s="8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11">
        <f t="shared" si="208"/>
        <v>42380.440289351856</v>
      </c>
      <c r="T2186" s="11">
        <f t="shared" si="20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7">
        <f t="shared" si="204"/>
        <v>1856.97</v>
      </c>
      <c r="P2187" s="8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11">
        <f t="shared" si="208"/>
        <v>41319.099988425922</v>
      </c>
      <c r="T2187" s="11">
        <f t="shared" si="209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7">
        <f t="shared" si="204"/>
        <v>109.67499999999998</v>
      </c>
      <c r="P2188" s="8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11">
        <f t="shared" si="208"/>
        <v>42583.365081018521</v>
      </c>
      <c r="T2188" s="11">
        <f t="shared" si="20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7">
        <f t="shared" si="204"/>
        <v>1014.6425</v>
      </c>
      <c r="P2189" s="8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11">
        <f t="shared" si="208"/>
        <v>42067.959097222221</v>
      </c>
      <c r="T2189" s="11">
        <f t="shared" si="20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7">
        <f t="shared" si="204"/>
        <v>412.17692027666544</v>
      </c>
      <c r="P2190" s="8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11">
        <f t="shared" si="208"/>
        <v>42633.336122685185</v>
      </c>
      <c r="T2190" s="11">
        <f t="shared" si="20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7">
        <f t="shared" si="204"/>
        <v>503.25</v>
      </c>
      <c r="P2191" s="8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11">
        <f t="shared" si="208"/>
        <v>42467.538194444445</v>
      </c>
      <c r="T2191" s="11">
        <f t="shared" si="20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7">
        <f t="shared" si="204"/>
        <v>184.61052631578946</v>
      </c>
      <c r="P2192" s="8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11">
        <f t="shared" si="208"/>
        <v>42417.375046296293</v>
      </c>
      <c r="T2192" s="11">
        <f t="shared" si="20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7">
        <f t="shared" si="204"/>
        <v>119.73333333333333</v>
      </c>
      <c r="P2193" s="8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1">
        <f t="shared" si="208"/>
        <v>42768.583645833336</v>
      </c>
      <c r="T2193" s="11">
        <f t="shared" si="20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7">
        <f t="shared" si="204"/>
        <v>1081.2401666666667</v>
      </c>
      <c r="P2194" s="8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11">
        <f t="shared" si="208"/>
        <v>42691.6012037037</v>
      </c>
      <c r="T2194" s="11">
        <f t="shared" si="20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7">
        <f t="shared" si="204"/>
        <v>452.37333333333333</v>
      </c>
      <c r="P2195" s="8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11">
        <f t="shared" si="208"/>
        <v>42664.155925925923</v>
      </c>
      <c r="T2195" s="11">
        <f t="shared" si="20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7">
        <f t="shared" si="204"/>
        <v>537.37</v>
      </c>
      <c r="P2196" s="8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11">
        <f t="shared" si="208"/>
        <v>42425.507986111115</v>
      </c>
      <c r="T2196" s="11">
        <f t="shared" si="20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7">
        <f t="shared" si="204"/>
        <v>120.32608695652173</v>
      </c>
      <c r="P2197" s="8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11">
        <f t="shared" si="208"/>
        <v>42197.521990740745</v>
      </c>
      <c r="T2197" s="11">
        <f t="shared" si="20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7">
        <f t="shared" si="204"/>
        <v>113.83571428571429</v>
      </c>
      <c r="P2198" s="8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11">
        <f t="shared" si="208"/>
        <v>42675.237291666665</v>
      </c>
      <c r="T2198" s="11">
        <f t="shared" si="20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7">
        <f t="shared" si="204"/>
        <v>951.03109999999992</v>
      </c>
      <c r="P2199" s="8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11">
        <f t="shared" si="208"/>
        <v>42033.334016203706</v>
      </c>
      <c r="T2199" s="11">
        <f t="shared" si="20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7">
        <f t="shared" si="204"/>
        <v>132.89249999999998</v>
      </c>
      <c r="P2200" s="8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11">
        <f t="shared" si="208"/>
        <v>42292.263888888891</v>
      </c>
      <c r="T2200" s="11">
        <f t="shared" si="20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7">
        <f t="shared" si="204"/>
        <v>146.97777777777779</v>
      </c>
      <c r="P2201" s="8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11">
        <f t="shared" si="208"/>
        <v>42262.166643518518</v>
      </c>
      <c r="T2201" s="11">
        <f t="shared" si="20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7">
        <f t="shared" si="204"/>
        <v>542.15</v>
      </c>
      <c r="P2202" s="8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11">
        <f t="shared" si="208"/>
        <v>42163.375787037032</v>
      </c>
      <c r="T2202" s="11">
        <f t="shared" si="20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7">
        <f t="shared" si="204"/>
        <v>382.71818181818185</v>
      </c>
      <c r="P2203" s="8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11">
        <f t="shared" si="208"/>
        <v>41276.596817129626</v>
      </c>
      <c r="T2203" s="11">
        <f t="shared" si="20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7">
        <f t="shared" si="204"/>
        <v>704.18124999999998</v>
      </c>
      <c r="P2204" s="8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11">
        <f t="shared" si="208"/>
        <v>41184.599166666667</v>
      </c>
      <c r="T2204" s="11">
        <f t="shared" si="20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7">
        <f t="shared" si="204"/>
        <v>109.55</v>
      </c>
      <c r="P2205" s="8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1">
        <f t="shared" si="208"/>
        <v>42241.60974537037</v>
      </c>
      <c r="T2205" s="11">
        <f t="shared" si="20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7">
        <f t="shared" si="204"/>
        <v>132.86666666666667</v>
      </c>
      <c r="P2206" s="8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11">
        <f t="shared" si="208"/>
        <v>41312.061562499999</v>
      </c>
      <c r="T2206" s="11">
        <f t="shared" si="20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7">
        <f t="shared" si="204"/>
        <v>152</v>
      </c>
      <c r="P2207" s="8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11">
        <f t="shared" si="208"/>
        <v>41031.571631944447</v>
      </c>
      <c r="T2207" s="11">
        <f t="shared" si="20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7">
        <f t="shared" si="204"/>
        <v>102.72727272727273</v>
      </c>
      <c r="P2208" s="8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11">
        <f t="shared" si="208"/>
        <v>40997.007222222222</v>
      </c>
      <c r="T2208" s="11">
        <f t="shared" si="20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7">
        <f t="shared" si="204"/>
        <v>100</v>
      </c>
      <c r="P2209" s="8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11">
        <f t="shared" si="208"/>
        <v>41563.944131944445</v>
      </c>
      <c r="T2209" s="11">
        <f t="shared" si="20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7">
        <f t="shared" si="204"/>
        <v>101.6</v>
      </c>
      <c r="P2210" s="8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11">
        <f t="shared" si="208"/>
        <v>40946.632245370369</v>
      </c>
      <c r="T2210" s="11">
        <f t="shared" si="20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7">
        <f t="shared" si="204"/>
        <v>150.80000000000001</v>
      </c>
      <c r="P2211" s="8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11">
        <f t="shared" si="208"/>
        <v>41732.229675925926</v>
      </c>
      <c r="T2211" s="11">
        <f t="shared" si="20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7">
        <f t="shared" si="204"/>
        <v>111.425</v>
      </c>
      <c r="P2212" s="8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11">
        <f t="shared" si="208"/>
        <v>40955.816087962965</v>
      </c>
      <c r="T2212" s="11">
        <f t="shared" si="20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7">
        <f t="shared" si="204"/>
        <v>195.6</v>
      </c>
      <c r="P2213" s="8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1">
        <f t="shared" si="208"/>
        <v>41716.535011574073</v>
      </c>
      <c r="T2213" s="11">
        <f t="shared" si="20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7">
        <f t="shared" si="204"/>
        <v>114.38333333333333</v>
      </c>
      <c r="P2214" s="8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11">
        <f t="shared" si="208"/>
        <v>41548.497418981482</v>
      </c>
      <c r="T2214" s="11">
        <f t="shared" si="20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7">
        <f t="shared" si="204"/>
        <v>200</v>
      </c>
      <c r="P2215" s="8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1">
        <f t="shared" si="208"/>
        <v>42109.576145833329</v>
      </c>
      <c r="T2215" s="11">
        <f t="shared" si="20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7">
        <f t="shared" si="204"/>
        <v>292.50166666666667</v>
      </c>
      <c r="P2216" s="8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11">
        <f t="shared" si="208"/>
        <v>41646.542222222226</v>
      </c>
      <c r="T2216" s="11">
        <f t="shared" si="20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7">
        <f t="shared" si="204"/>
        <v>156.36363636363637</v>
      </c>
      <c r="P2217" s="8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11">
        <f t="shared" si="208"/>
        <v>40958.467268518521</v>
      </c>
      <c r="T2217" s="11">
        <f t="shared" si="20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7">
        <f t="shared" si="204"/>
        <v>105.66666666666666</v>
      </c>
      <c r="P2218" s="8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11">
        <f t="shared" si="208"/>
        <v>42194.50167824074</v>
      </c>
      <c r="T2218" s="11">
        <f t="shared" si="20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7">
        <f t="shared" si="204"/>
        <v>101.19047619047619</v>
      </c>
      <c r="P2219" s="8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11">
        <f t="shared" si="208"/>
        <v>42299.526770833334</v>
      </c>
      <c r="T2219" s="11">
        <f t="shared" si="20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7">
        <f t="shared" si="204"/>
        <v>122.833</v>
      </c>
      <c r="P2220" s="8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11">
        <f t="shared" si="208"/>
        <v>41127.562303240738</v>
      </c>
      <c r="T2220" s="11">
        <f t="shared" si="20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7">
        <f t="shared" si="204"/>
        <v>101.49999999999999</v>
      </c>
      <c r="P2221" s="8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11">
        <f t="shared" si="208"/>
        <v>42205.468888888892</v>
      </c>
      <c r="T2221" s="11">
        <f t="shared" si="20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7">
        <f t="shared" si="204"/>
        <v>101.14285714285714</v>
      </c>
      <c r="P2222" s="8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11">
        <f t="shared" si="208"/>
        <v>41451.810601851852</v>
      </c>
      <c r="T2222" s="11">
        <f t="shared" si="20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7">
        <f t="shared" si="204"/>
        <v>108.11999999999999</v>
      </c>
      <c r="P2223" s="8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11">
        <f t="shared" si="208"/>
        <v>42452.416770833333</v>
      </c>
      <c r="T2223" s="11">
        <f t="shared" si="20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7">
        <f t="shared" si="204"/>
        <v>162.6</v>
      </c>
      <c r="P2224" s="8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1">
        <f t="shared" si="208"/>
        <v>40906.537581018521</v>
      </c>
      <c r="T2224" s="11">
        <f t="shared" si="20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7">
        <f t="shared" si="204"/>
        <v>105.80000000000001</v>
      </c>
      <c r="P2225" s="8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1">
        <f t="shared" si="208"/>
        <v>42152.390833333338</v>
      </c>
      <c r="T2225" s="11">
        <f t="shared" si="20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7">
        <f t="shared" si="204"/>
        <v>243.15000000000003</v>
      </c>
      <c r="P2226" s="8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11">
        <f t="shared" si="208"/>
        <v>42644.417534722219</v>
      </c>
      <c r="T2226" s="11">
        <f t="shared" si="20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7">
        <f t="shared" si="204"/>
        <v>944.83338095238094</v>
      </c>
      <c r="P2227" s="8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11">
        <f t="shared" si="208"/>
        <v>41873.54184027778</v>
      </c>
      <c r="T2227" s="11">
        <f t="shared" si="20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7">
        <f t="shared" si="204"/>
        <v>108.46283333333334</v>
      </c>
      <c r="P2228" s="8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11">
        <f t="shared" si="208"/>
        <v>42381.54886574074</v>
      </c>
      <c r="T2228" s="11">
        <f t="shared" si="20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7">
        <f t="shared" si="204"/>
        <v>157.37692307692308</v>
      </c>
      <c r="P2229" s="8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11">
        <f t="shared" si="208"/>
        <v>41561.557349537034</v>
      </c>
      <c r="T2229" s="11">
        <f t="shared" si="20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7">
        <f t="shared" si="204"/>
        <v>1174.49</v>
      </c>
      <c r="P2230" s="8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11">
        <f t="shared" si="208"/>
        <v>42202.028194444443</v>
      </c>
      <c r="T2230" s="11">
        <f t="shared" si="20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7">
        <f t="shared" si="204"/>
        <v>171.04755366949576</v>
      </c>
      <c r="P2231" s="8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11">
        <f t="shared" si="208"/>
        <v>41484.414247685185</v>
      </c>
      <c r="T2231" s="11">
        <f t="shared" si="20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7">
        <f t="shared" si="204"/>
        <v>125.95294117647057</v>
      </c>
      <c r="P2232" s="8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11">
        <f t="shared" si="208"/>
        <v>41724.631099537037</v>
      </c>
      <c r="T2232" s="11">
        <f t="shared" si="20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7">
        <f t="shared" si="204"/>
        <v>1212.1296000000002</v>
      </c>
      <c r="P2233" s="8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11">
        <f t="shared" si="208"/>
        <v>41423.660891203705</v>
      </c>
      <c r="T2233" s="11">
        <f t="shared" si="20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7">
        <f t="shared" si="204"/>
        <v>495.8</v>
      </c>
      <c r="P2234" s="8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11">
        <f t="shared" si="208"/>
        <v>41806.544074074074</v>
      </c>
      <c r="T2234" s="11">
        <f t="shared" si="20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7">
        <f t="shared" si="204"/>
        <v>332.03999999999996</v>
      </c>
      <c r="P2235" s="8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11">
        <f t="shared" si="208"/>
        <v>42331.128923611112</v>
      </c>
      <c r="T2235" s="11">
        <f t="shared" si="20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7">
        <f t="shared" si="204"/>
        <v>1165</v>
      </c>
      <c r="P2236" s="8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11">
        <f t="shared" si="208"/>
        <v>42710.574618055558</v>
      </c>
      <c r="T2236" s="11">
        <f t="shared" si="20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7">
        <f t="shared" si="204"/>
        <v>153.3153846153846</v>
      </c>
      <c r="P2237" s="8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11">
        <f t="shared" si="208"/>
        <v>42061.772118055553</v>
      </c>
      <c r="T2237" s="11">
        <f t="shared" si="20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7">
        <f t="shared" si="204"/>
        <v>537.10714285714289</v>
      </c>
      <c r="P2238" s="8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11">
        <f t="shared" si="208"/>
        <v>42371.367164351846</v>
      </c>
      <c r="T2238" s="11">
        <f t="shared" si="20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7">
        <f t="shared" si="204"/>
        <v>352.92777777777775</v>
      </c>
      <c r="P2239" s="8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11">
        <f t="shared" si="208"/>
        <v>41914.753275462965</v>
      </c>
      <c r="T2239" s="11">
        <f t="shared" si="20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7">
        <f t="shared" si="204"/>
        <v>137.4</v>
      </c>
      <c r="P2240" s="8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11">
        <f t="shared" si="208"/>
        <v>42774.371712962966</v>
      </c>
      <c r="T2240" s="11">
        <f t="shared" si="20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7">
        <f t="shared" si="204"/>
        <v>128.02668</v>
      </c>
      <c r="P2241" s="8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11">
        <f t="shared" si="208"/>
        <v>41572.708495370374</v>
      </c>
      <c r="T2241" s="11">
        <f t="shared" si="20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7">
        <f t="shared" si="204"/>
        <v>270.68</v>
      </c>
      <c r="P2242" s="8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11">
        <f t="shared" si="208"/>
        <v>42452.575740740736</v>
      </c>
      <c r="T2242" s="11">
        <f t="shared" si="20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7">
        <f t="shared" ref="O2243:O2306" si="210">(E2243/D2243)*100</f>
        <v>806.4</v>
      </c>
      <c r="P2243" s="8">
        <f t="shared" ref="P2243:P2306" si="211">E2243/L2243</f>
        <v>49.472392638036808</v>
      </c>
      <c r="Q2243" s="9" t="str">
        <f t="shared" ref="Q2243:Q2306" si="212">LEFT(N2243, SEARCH("/",N2243,1)-1)</f>
        <v>games</v>
      </c>
      <c r="R2243" s="9" t="str">
        <f t="shared" ref="R2243:R2306" si="213">RIGHT(N2243, LEN(N2243)-SEARCH("/",N2243))</f>
        <v>tabletop games</v>
      </c>
      <c r="S2243" s="11">
        <f t="shared" ref="S2243:S2306" si="214">((J2243/(60*60*24))+DATE(1970,1,1))+(-6/24)</f>
        <v>42766.577546296292</v>
      </c>
      <c r="T2243" s="11">
        <f t="shared" ref="T2243:T2306" si="215">((I2243/(60*60*24))+DATE(1970,1,1))+(-6/24)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7">
        <f t="shared" si="210"/>
        <v>1360.0976000000001</v>
      </c>
      <c r="P2244" s="8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11">
        <f t="shared" si="214"/>
        <v>41569.325613425928</v>
      </c>
      <c r="T2244" s="11">
        <f t="shared" si="215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7">
        <f t="shared" si="210"/>
        <v>930250</v>
      </c>
      <c r="P2245" s="8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11">
        <f t="shared" si="214"/>
        <v>42800.501041666663</v>
      </c>
      <c r="T2245" s="11">
        <f t="shared" si="215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7">
        <f t="shared" si="210"/>
        <v>377.02</v>
      </c>
      <c r="P2246" s="8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11">
        <f t="shared" si="214"/>
        <v>42647.568819444445</v>
      </c>
      <c r="T2246" s="11">
        <f t="shared" si="215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7">
        <f t="shared" si="210"/>
        <v>2647.0250000000001</v>
      </c>
      <c r="P2247" s="8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11">
        <f t="shared" si="214"/>
        <v>41660.45853009259</v>
      </c>
      <c r="T2247" s="11">
        <f t="shared" si="215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7">
        <f t="shared" si="210"/>
        <v>100.12</v>
      </c>
      <c r="P2248" s="8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11">
        <f t="shared" si="214"/>
        <v>42221.54178240741</v>
      </c>
      <c r="T2248" s="11">
        <f t="shared" si="215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7">
        <f t="shared" si="210"/>
        <v>104.45405405405405</v>
      </c>
      <c r="P2249" s="8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11">
        <f t="shared" si="214"/>
        <v>42200.416261574079</v>
      </c>
      <c r="T2249" s="11">
        <f t="shared" si="215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7">
        <f t="shared" si="210"/>
        <v>107.21428571428571</v>
      </c>
      <c r="P2250" s="8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11">
        <f t="shared" si="214"/>
        <v>42688.625902777778</v>
      </c>
      <c r="T2250" s="11">
        <f t="shared" si="215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7">
        <f t="shared" si="210"/>
        <v>168.77142857142857</v>
      </c>
      <c r="P2251" s="8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11">
        <f t="shared" si="214"/>
        <v>41336.453298611115</v>
      </c>
      <c r="T2251" s="11">
        <f t="shared" si="215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7">
        <f t="shared" si="210"/>
        <v>975.11200000000008</v>
      </c>
      <c r="P2252" s="8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11">
        <f t="shared" si="214"/>
        <v>42676.755474537036</v>
      </c>
      <c r="T2252" s="11">
        <f t="shared" si="215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7">
        <f t="shared" si="210"/>
        <v>134.44929411764704</v>
      </c>
      <c r="P2253" s="8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11">
        <f t="shared" si="214"/>
        <v>41846.09579861111</v>
      </c>
      <c r="T2253" s="11">
        <f t="shared" si="215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7">
        <f t="shared" si="210"/>
        <v>272.27777777777777</v>
      </c>
      <c r="P2254" s="8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11">
        <f t="shared" si="214"/>
        <v>42573.077986111108</v>
      </c>
      <c r="T2254" s="11">
        <f t="shared" si="215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7">
        <f t="shared" si="210"/>
        <v>112.6875</v>
      </c>
      <c r="P2255" s="8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11">
        <f t="shared" si="214"/>
        <v>42296.381331018521</v>
      </c>
      <c r="T2255" s="11">
        <f t="shared" si="215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7">
        <f t="shared" si="210"/>
        <v>459.8</v>
      </c>
      <c r="P2256" s="8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11">
        <f t="shared" si="214"/>
        <v>42752.397777777776</v>
      </c>
      <c r="T2256" s="11">
        <f t="shared" si="215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7">
        <f t="shared" si="210"/>
        <v>286.65822784810126</v>
      </c>
      <c r="P2257" s="8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11">
        <f t="shared" si="214"/>
        <v>42467.701979166668</v>
      </c>
      <c r="T2257" s="11">
        <f t="shared" si="215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7">
        <f t="shared" si="210"/>
        <v>222.70833333333334</v>
      </c>
      <c r="P2258" s="8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1">
        <f t="shared" si="214"/>
        <v>42682.201921296291</v>
      </c>
      <c r="T2258" s="11">
        <f t="shared" si="215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7">
        <f t="shared" si="210"/>
        <v>636.14</v>
      </c>
      <c r="P2259" s="8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11">
        <f t="shared" si="214"/>
        <v>42505.686678240745</v>
      </c>
      <c r="T2259" s="11">
        <f t="shared" si="215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7">
        <f t="shared" si="210"/>
        <v>146.5</v>
      </c>
      <c r="P2260" s="8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11">
        <f t="shared" si="214"/>
        <v>42136.50100694444</v>
      </c>
      <c r="T2260" s="11">
        <f t="shared" si="215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7">
        <f t="shared" si="210"/>
        <v>1867.1</v>
      </c>
      <c r="P2261" s="8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11">
        <f t="shared" si="214"/>
        <v>42702.554814814815</v>
      </c>
      <c r="T2261" s="11">
        <f t="shared" si="215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7">
        <f t="shared" si="210"/>
        <v>326.92</v>
      </c>
      <c r="P2262" s="8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11">
        <f t="shared" si="214"/>
        <v>41694.766782407409</v>
      </c>
      <c r="T2262" s="11">
        <f t="shared" si="215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7">
        <f t="shared" si="210"/>
        <v>779.5</v>
      </c>
      <c r="P2263" s="8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11">
        <f t="shared" si="214"/>
        <v>42759.474768518514</v>
      </c>
      <c r="T2263" s="11">
        <f t="shared" si="215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7">
        <f t="shared" si="210"/>
        <v>154.15151515151516</v>
      </c>
      <c r="P2264" s="8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11">
        <f t="shared" si="214"/>
        <v>41926.335162037038</v>
      </c>
      <c r="T2264" s="11">
        <f t="shared" si="215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7">
        <f t="shared" si="210"/>
        <v>115.54666666666667</v>
      </c>
      <c r="P2265" s="8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11">
        <f t="shared" si="214"/>
        <v>42014.582326388889</v>
      </c>
      <c r="T2265" s="11">
        <f t="shared" si="215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7">
        <f t="shared" si="210"/>
        <v>180.03333333333333</v>
      </c>
      <c r="P2266" s="8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11">
        <f t="shared" si="214"/>
        <v>42496.332337962958</v>
      </c>
      <c r="T2266" s="11">
        <f t="shared" si="215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7">
        <f t="shared" si="210"/>
        <v>298.5</v>
      </c>
      <c r="P2267" s="8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11">
        <f t="shared" si="214"/>
        <v>42689.603090277778</v>
      </c>
      <c r="T2267" s="11">
        <f t="shared" si="215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7">
        <f t="shared" si="210"/>
        <v>320.26666666666665</v>
      </c>
      <c r="P2268" s="8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11">
        <f t="shared" si="214"/>
        <v>42469.624907407408</v>
      </c>
      <c r="T2268" s="11">
        <f t="shared" si="215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7">
        <f t="shared" si="210"/>
        <v>380.52499999999998</v>
      </c>
      <c r="P2269" s="8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11">
        <f t="shared" si="214"/>
        <v>41968.579826388886</v>
      </c>
      <c r="T2269" s="11">
        <f t="shared" si="215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7">
        <f t="shared" si="210"/>
        <v>102.60000000000001</v>
      </c>
      <c r="P2270" s="8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11">
        <f t="shared" si="214"/>
        <v>42775.832349537042</v>
      </c>
      <c r="T2270" s="11">
        <f t="shared" si="215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7">
        <f t="shared" si="210"/>
        <v>1801.64</v>
      </c>
      <c r="P2271" s="8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11">
        <f t="shared" si="214"/>
        <v>42776.454432870371</v>
      </c>
      <c r="T2271" s="11">
        <f t="shared" si="215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7">
        <f t="shared" si="210"/>
        <v>720.24800000000005</v>
      </c>
      <c r="P2272" s="8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11">
        <f t="shared" si="214"/>
        <v>42725.619363425925</v>
      </c>
      <c r="T2272" s="11">
        <f t="shared" si="215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7">
        <f t="shared" si="210"/>
        <v>283.09000000000003</v>
      </c>
      <c r="P2273" s="8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11">
        <f t="shared" si="214"/>
        <v>42683.750046296293</v>
      </c>
      <c r="T2273" s="11">
        <f t="shared" si="215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7">
        <f t="shared" si="210"/>
        <v>1356.6000000000001</v>
      </c>
      <c r="P2274" s="8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11">
        <f t="shared" si="214"/>
        <v>42315.449490740742</v>
      </c>
      <c r="T2274" s="11">
        <f t="shared" si="215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7">
        <f t="shared" si="210"/>
        <v>220.35999999999999</v>
      </c>
      <c r="P2275" s="8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11">
        <f t="shared" si="214"/>
        <v>42781.299097222218</v>
      </c>
      <c r="T2275" s="11">
        <f t="shared" si="215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7">
        <f t="shared" si="210"/>
        <v>119.6</v>
      </c>
      <c r="P2276" s="8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11">
        <f t="shared" si="214"/>
        <v>41663.250659722224</v>
      </c>
      <c r="T2276" s="11">
        <f t="shared" si="215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7">
        <f t="shared" si="210"/>
        <v>407.76923076923077</v>
      </c>
      <c r="P2277" s="8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11">
        <f t="shared" si="214"/>
        <v>41965.366655092592</v>
      </c>
      <c r="T2277" s="11">
        <f t="shared" si="215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7">
        <f t="shared" si="210"/>
        <v>105.81826105905425</v>
      </c>
      <c r="P2278" s="8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11">
        <f t="shared" si="214"/>
        <v>41614.401493055557</v>
      </c>
      <c r="T2278" s="11">
        <f t="shared" si="215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7">
        <f t="shared" si="210"/>
        <v>141.08235294117648</v>
      </c>
      <c r="P2279" s="8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11">
        <f t="shared" si="214"/>
        <v>40936.428506944445</v>
      </c>
      <c r="T2279" s="11">
        <f t="shared" si="215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7">
        <f t="shared" si="210"/>
        <v>270.7</v>
      </c>
      <c r="P2280" s="8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11">
        <f t="shared" si="214"/>
        <v>42338.459108796298</v>
      </c>
      <c r="T2280" s="11">
        <f t="shared" si="215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7">
        <f t="shared" si="210"/>
        <v>153.80000000000001</v>
      </c>
      <c r="P2281" s="8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11">
        <f t="shared" si="214"/>
        <v>42020.556701388894</v>
      </c>
      <c r="T2281" s="11">
        <f t="shared" si="215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7">
        <f t="shared" si="210"/>
        <v>403.57653061224488</v>
      </c>
      <c r="P2282" s="8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11">
        <f t="shared" si="214"/>
        <v>42234.374895833331</v>
      </c>
      <c r="T2282" s="11">
        <f t="shared" si="215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7">
        <f t="shared" si="210"/>
        <v>185</v>
      </c>
      <c r="P2283" s="8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11">
        <f t="shared" si="214"/>
        <v>40687.035844907405</v>
      </c>
      <c r="T2283" s="11">
        <f t="shared" si="215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7">
        <f t="shared" si="210"/>
        <v>185.33333333333331</v>
      </c>
      <c r="P2284" s="8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11">
        <f t="shared" si="214"/>
        <v>42322.92460648148</v>
      </c>
      <c r="T2284" s="11">
        <f t="shared" si="215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7">
        <f t="shared" si="210"/>
        <v>100.85533333333332</v>
      </c>
      <c r="P2285" s="8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11">
        <f t="shared" si="214"/>
        <v>40977.875046296293</v>
      </c>
      <c r="T2285" s="11">
        <f t="shared" si="215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7">
        <f t="shared" si="210"/>
        <v>106.22116666666668</v>
      </c>
      <c r="P2286" s="8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11">
        <f t="shared" si="214"/>
        <v>40585.546817129631</v>
      </c>
      <c r="T2286" s="11">
        <f t="shared" si="215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7">
        <f t="shared" si="210"/>
        <v>121.36666666666667</v>
      </c>
      <c r="P2287" s="8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11">
        <f t="shared" si="214"/>
        <v>41058.935682870375</v>
      </c>
      <c r="T2287" s="11">
        <f t="shared" si="215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7">
        <f t="shared" si="210"/>
        <v>100.06666666666666</v>
      </c>
      <c r="P2288" s="8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11">
        <f t="shared" si="214"/>
        <v>41494.713587962964</v>
      </c>
      <c r="T2288" s="11">
        <f t="shared" si="215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7">
        <f t="shared" si="210"/>
        <v>119.97755555555555</v>
      </c>
      <c r="P2289" s="8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11">
        <f t="shared" si="214"/>
        <v>41792.417361111111</v>
      </c>
      <c r="T2289" s="11">
        <f t="shared" si="215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7">
        <f t="shared" si="210"/>
        <v>100.1</v>
      </c>
      <c r="P2290" s="8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1">
        <f t="shared" si="214"/>
        <v>41067.577418981484</v>
      </c>
      <c r="T2290" s="11">
        <f t="shared" si="215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7">
        <f t="shared" si="210"/>
        <v>107.4</v>
      </c>
      <c r="P2291" s="8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1">
        <f t="shared" si="214"/>
        <v>41571.748379629629</v>
      </c>
      <c r="T2291" s="11">
        <f t="shared" si="215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7">
        <f t="shared" si="210"/>
        <v>104.06666666666666</v>
      </c>
      <c r="P2292" s="8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11">
        <f t="shared" si="214"/>
        <v>40070.003819444442</v>
      </c>
      <c r="T2292" s="11">
        <f t="shared" si="215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7">
        <f t="shared" si="210"/>
        <v>172.8</v>
      </c>
      <c r="P2293" s="8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11">
        <f t="shared" si="214"/>
        <v>40987.727060185185</v>
      </c>
      <c r="T2293" s="11">
        <f t="shared" si="215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7">
        <f t="shared" si="210"/>
        <v>107.2505</v>
      </c>
      <c r="P2294" s="8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11">
        <f t="shared" si="214"/>
        <v>40987.447638888887</v>
      </c>
      <c r="T2294" s="11">
        <f t="shared" si="215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7">
        <f t="shared" si="210"/>
        <v>108.23529411764706</v>
      </c>
      <c r="P2295" s="8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11">
        <f t="shared" si="214"/>
        <v>41151.458321759259</v>
      </c>
      <c r="T2295" s="11">
        <f t="shared" si="215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7">
        <f t="shared" si="210"/>
        <v>146.08079999999998</v>
      </c>
      <c r="P2296" s="8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11">
        <f t="shared" si="214"/>
        <v>41264.47314814815</v>
      </c>
      <c r="T2296" s="11">
        <f t="shared" si="215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7">
        <f t="shared" si="210"/>
        <v>125.25</v>
      </c>
      <c r="P2297" s="8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11">
        <f t="shared" si="214"/>
        <v>41270.704351851848</v>
      </c>
      <c r="T2297" s="11">
        <f t="shared" si="215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7">
        <f t="shared" si="210"/>
        <v>149.07142857142856</v>
      </c>
      <c r="P2298" s="8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11">
        <f t="shared" si="214"/>
        <v>40927.481782407405</v>
      </c>
      <c r="T2298" s="11">
        <f t="shared" si="215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7">
        <f t="shared" si="210"/>
        <v>100.6</v>
      </c>
      <c r="P2299" s="8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11">
        <f t="shared" si="214"/>
        <v>40947.792233796295</v>
      </c>
      <c r="T2299" s="11">
        <f t="shared" si="215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7">
        <f t="shared" si="210"/>
        <v>105.07333333333332</v>
      </c>
      <c r="P2300" s="8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11">
        <f t="shared" si="214"/>
        <v>41694.59065972222</v>
      </c>
      <c r="T2300" s="11">
        <f t="shared" si="215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7">
        <f t="shared" si="210"/>
        <v>350.16666666666663</v>
      </c>
      <c r="P2301" s="8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11">
        <f t="shared" si="214"/>
        <v>40564.782511574071</v>
      </c>
      <c r="T2301" s="11">
        <f t="shared" si="215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7">
        <f t="shared" si="210"/>
        <v>101.25</v>
      </c>
      <c r="P2302" s="8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11">
        <f t="shared" si="214"/>
        <v>41074.477037037039</v>
      </c>
      <c r="T2302" s="11">
        <f t="shared" si="215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7">
        <f t="shared" si="210"/>
        <v>133.6044</v>
      </c>
      <c r="P2303" s="8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11">
        <f t="shared" si="214"/>
        <v>41415.896944444445</v>
      </c>
      <c r="T2303" s="11">
        <f t="shared" si="215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7">
        <f t="shared" si="210"/>
        <v>170.65217391304347</v>
      </c>
      <c r="P2304" s="8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11">
        <f t="shared" si="214"/>
        <v>41605.618449074071</v>
      </c>
      <c r="T2304" s="11">
        <f t="shared" si="215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7">
        <f t="shared" si="210"/>
        <v>109.35829457364341</v>
      </c>
      <c r="P2305" s="8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11">
        <f t="shared" si="214"/>
        <v>40849.861064814817</v>
      </c>
      <c r="T2305" s="11">
        <f t="shared" si="215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7">
        <f t="shared" si="210"/>
        <v>100.70033333333335</v>
      </c>
      <c r="P2306" s="8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11">
        <f t="shared" si="214"/>
        <v>40502.565868055557</v>
      </c>
      <c r="T2306" s="11">
        <f t="shared" si="215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7">
        <f t="shared" ref="O2307:O2370" si="216">(E2307/D2307)*100</f>
        <v>101.22777777777779</v>
      </c>
      <c r="P2307" s="8">
        <f t="shared" ref="P2307:P2370" si="217">E2307/L2307</f>
        <v>109.10778443113773</v>
      </c>
      <c r="Q2307" s="9" t="str">
        <f t="shared" ref="Q2307:Q2370" si="218">LEFT(N2307, SEARCH("/",N2307,1)-1)</f>
        <v>music</v>
      </c>
      <c r="R2307" s="9" t="str">
        <f t="shared" ref="R2307:R2370" si="219">RIGHT(N2307, LEN(N2307)-SEARCH("/",N2307))</f>
        <v>indie rock</v>
      </c>
      <c r="S2307" s="11">
        <f t="shared" ref="S2307:S2370" si="220">((J2307/(60*60*24))+DATE(1970,1,1))+(-6/24)</f>
        <v>41834.445277777777</v>
      </c>
      <c r="T2307" s="11">
        <f t="shared" ref="T2307:T2370" si="221">((I2307/(60*60*24))+DATE(1970,1,1))+(-6/24)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7">
        <f t="shared" si="216"/>
        <v>106.75857142857143</v>
      </c>
      <c r="P2308" s="8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11">
        <f t="shared" si="220"/>
        <v>40947.91815972222</v>
      </c>
      <c r="T2308" s="11">
        <f t="shared" si="221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7">
        <f t="shared" si="216"/>
        <v>106.65777537961894</v>
      </c>
      <c r="P2309" s="8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11">
        <f t="shared" si="220"/>
        <v>41004.552465277782</v>
      </c>
      <c r="T2309" s="11">
        <f t="shared" si="221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7">
        <f t="shared" si="216"/>
        <v>101.30622</v>
      </c>
      <c r="P2310" s="8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11">
        <f t="shared" si="220"/>
        <v>41851.712916666671</v>
      </c>
      <c r="T2310" s="11">
        <f t="shared" si="221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7">
        <f t="shared" si="216"/>
        <v>106.67450000000001</v>
      </c>
      <c r="P2311" s="8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11">
        <f t="shared" si="220"/>
        <v>41307.737696759257</v>
      </c>
      <c r="T2311" s="11">
        <f t="shared" si="221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7">
        <f t="shared" si="216"/>
        <v>428.83978378378379</v>
      </c>
      <c r="P2312" s="8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11">
        <f t="shared" si="220"/>
        <v>41324.54415509259</v>
      </c>
      <c r="T2312" s="11">
        <f t="shared" si="221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7">
        <f t="shared" si="216"/>
        <v>104.11111111111111</v>
      </c>
      <c r="P2313" s="8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11">
        <f t="shared" si="220"/>
        <v>41735.754502314812</v>
      </c>
      <c r="T2313" s="11">
        <f t="shared" si="221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7">
        <f t="shared" si="216"/>
        <v>107.86666666666666</v>
      </c>
      <c r="P2314" s="8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11">
        <f t="shared" si="220"/>
        <v>41716.382847222223</v>
      </c>
      <c r="T2314" s="11">
        <f t="shared" si="221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7">
        <f t="shared" si="216"/>
        <v>175.84040000000002</v>
      </c>
      <c r="P2315" s="8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11">
        <f t="shared" si="220"/>
        <v>41002.708634259259</v>
      </c>
      <c r="T2315" s="11">
        <f t="shared" si="221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7">
        <f t="shared" si="216"/>
        <v>156.97</v>
      </c>
      <c r="P2316" s="8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11">
        <f t="shared" si="220"/>
        <v>41037.301585648151</v>
      </c>
      <c r="T2316" s="11">
        <f t="shared" si="221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7">
        <f t="shared" si="216"/>
        <v>102.60000000000001</v>
      </c>
      <c r="P2317" s="8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11">
        <f t="shared" si="220"/>
        <v>41004.47619212963</v>
      </c>
      <c r="T2317" s="11">
        <f t="shared" si="221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7">
        <f t="shared" si="216"/>
        <v>104.04266666666666</v>
      </c>
      <c r="P2318" s="8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11">
        <f t="shared" si="220"/>
        <v>40079.475115740745</v>
      </c>
      <c r="T2318" s="11">
        <f t="shared" si="221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7">
        <f t="shared" si="216"/>
        <v>104</v>
      </c>
      <c r="P2319" s="8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11">
        <f t="shared" si="220"/>
        <v>40192.292233796295</v>
      </c>
      <c r="T2319" s="11">
        <f t="shared" si="221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7">
        <f t="shared" si="216"/>
        <v>121.05999999999999</v>
      </c>
      <c r="P2320" s="8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11">
        <f t="shared" si="220"/>
        <v>40050.393680555557</v>
      </c>
      <c r="T2320" s="11">
        <f t="shared" si="221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7">
        <f t="shared" si="216"/>
        <v>107.69999999999999</v>
      </c>
      <c r="P2321" s="8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11">
        <f t="shared" si="220"/>
        <v>41592.832002314812</v>
      </c>
      <c r="T2321" s="11">
        <f t="shared" si="221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7">
        <f t="shared" si="216"/>
        <v>108.66</v>
      </c>
      <c r="P2322" s="8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11">
        <f t="shared" si="220"/>
        <v>41696.567129629628</v>
      </c>
      <c r="T2322" s="11">
        <f t="shared" si="221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7">
        <f t="shared" si="216"/>
        <v>39.120962394619681</v>
      </c>
      <c r="P2323" s="8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11">
        <f t="shared" si="220"/>
        <v>42799.010428240741</v>
      </c>
      <c r="T2323" s="11">
        <f t="shared" si="221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7">
        <f t="shared" si="216"/>
        <v>3.1481481481481479</v>
      </c>
      <c r="P2324" s="8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1">
        <f t="shared" si="220"/>
        <v>42804.645474537036</v>
      </c>
      <c r="T2324" s="11">
        <f t="shared" si="221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7">
        <f t="shared" si="216"/>
        <v>48</v>
      </c>
      <c r="P2325" s="8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1">
        <f t="shared" si="220"/>
        <v>42807.505173611113</v>
      </c>
      <c r="T2325" s="11">
        <f t="shared" si="221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7">
        <f t="shared" si="216"/>
        <v>20.733333333333334</v>
      </c>
      <c r="P2326" s="8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11">
        <f t="shared" si="220"/>
        <v>42790.635243055556</v>
      </c>
      <c r="T2326" s="11">
        <f t="shared" si="221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7">
        <f t="shared" si="216"/>
        <v>8</v>
      </c>
      <c r="P2327" s="8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11">
        <f t="shared" si="220"/>
        <v>42793.772349537037</v>
      </c>
      <c r="T2327" s="11">
        <f t="shared" si="221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7">
        <f t="shared" si="216"/>
        <v>0.72</v>
      </c>
      <c r="P2328" s="8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1">
        <f t="shared" si="220"/>
        <v>42803.784120370372</v>
      </c>
      <c r="T2328" s="11">
        <f t="shared" si="221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7">
        <f t="shared" si="216"/>
        <v>526.09431428571429</v>
      </c>
      <c r="P2329" s="8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11">
        <f t="shared" si="220"/>
        <v>41842.667129629626</v>
      </c>
      <c r="T2329" s="11">
        <f t="shared" si="221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7">
        <f t="shared" si="216"/>
        <v>254.45000000000002</v>
      </c>
      <c r="P2330" s="8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11">
        <f t="shared" si="220"/>
        <v>42139.531678240739</v>
      </c>
      <c r="T2330" s="11">
        <f t="shared" si="221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7">
        <f t="shared" si="216"/>
        <v>105.91999999999999</v>
      </c>
      <c r="P2331" s="8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1">
        <f t="shared" si="220"/>
        <v>41807.374374999999</v>
      </c>
      <c r="T2331" s="11">
        <f t="shared" si="221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7">
        <f t="shared" si="216"/>
        <v>102.42285714285715</v>
      </c>
      <c r="P2332" s="8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11">
        <f t="shared" si="220"/>
        <v>42332.64980324074</v>
      </c>
      <c r="T2332" s="11">
        <f t="shared" si="221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7">
        <f t="shared" si="216"/>
        <v>144.31375</v>
      </c>
      <c r="P2333" s="8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11">
        <f t="shared" si="220"/>
        <v>41838.755671296298</v>
      </c>
      <c r="T2333" s="11">
        <f t="shared" si="221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7">
        <f t="shared" si="216"/>
        <v>106.30800000000001</v>
      </c>
      <c r="P2334" s="8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11">
        <f t="shared" si="220"/>
        <v>42011.378136574072</v>
      </c>
      <c r="T2334" s="11">
        <f t="shared" si="221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7">
        <f t="shared" si="216"/>
        <v>212.16666666666666</v>
      </c>
      <c r="P2335" s="8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11">
        <f t="shared" si="220"/>
        <v>41767.400347222225</v>
      </c>
      <c r="T2335" s="11">
        <f t="shared" si="221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7">
        <f t="shared" si="216"/>
        <v>101.95</v>
      </c>
      <c r="P2336" s="8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11">
        <f t="shared" si="220"/>
        <v>41918.420115740737</v>
      </c>
      <c r="T2336" s="11">
        <f t="shared" si="221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7">
        <f t="shared" si="216"/>
        <v>102.27200000000001</v>
      </c>
      <c r="P2337" s="8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11">
        <f t="shared" si="220"/>
        <v>41771.322256944448</v>
      </c>
      <c r="T2337" s="11">
        <f t="shared" si="221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7">
        <f t="shared" si="216"/>
        <v>520.73254999999995</v>
      </c>
      <c r="P2338" s="8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11">
        <f t="shared" si="220"/>
        <v>41666.674710648149</v>
      </c>
      <c r="T2338" s="11">
        <f t="shared" si="221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7">
        <f t="shared" si="216"/>
        <v>110.65833333333333</v>
      </c>
      <c r="P2339" s="8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11">
        <f t="shared" si="220"/>
        <v>41786.390543981484</v>
      </c>
      <c r="T2339" s="11">
        <f t="shared" si="221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7">
        <f t="shared" si="216"/>
        <v>101.14333333333335</v>
      </c>
      <c r="P2340" s="8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11">
        <f t="shared" si="220"/>
        <v>41789.64680555556</v>
      </c>
      <c r="T2340" s="11">
        <f t="shared" si="221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7">
        <f t="shared" si="216"/>
        <v>294.20799999999997</v>
      </c>
      <c r="P2341" s="8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11">
        <f t="shared" si="220"/>
        <v>42692.54987268518</v>
      </c>
      <c r="T2341" s="11">
        <f t="shared" si="221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7">
        <f t="shared" si="216"/>
        <v>105.77749999999999</v>
      </c>
      <c r="P2342" s="8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11">
        <f t="shared" si="220"/>
        <v>42643.392800925925</v>
      </c>
      <c r="T2342" s="11">
        <f t="shared" si="221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7">
        <f t="shared" si="216"/>
        <v>0</v>
      </c>
      <c r="P2343" s="8" t="e">
        <f t="shared" si="217"/>
        <v>#DIV/0!</v>
      </c>
      <c r="Q2343" s="9" t="str">
        <f t="shared" si="218"/>
        <v>technology</v>
      </c>
      <c r="R2343" s="9" t="str">
        <f t="shared" si="219"/>
        <v>web</v>
      </c>
      <c r="S2343" s="11">
        <f t="shared" si="220"/>
        <v>42167.563703703709</v>
      </c>
      <c r="T2343" s="11">
        <f t="shared" si="221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7">
        <f t="shared" si="216"/>
        <v>0</v>
      </c>
      <c r="P2344" s="8" t="e">
        <f t="shared" si="217"/>
        <v>#DIV/0!</v>
      </c>
      <c r="Q2344" s="9" t="str">
        <f t="shared" si="218"/>
        <v>technology</v>
      </c>
      <c r="R2344" s="9" t="str">
        <f t="shared" si="219"/>
        <v>web</v>
      </c>
      <c r="S2344" s="11">
        <f t="shared" si="220"/>
        <v>41897.452199074076</v>
      </c>
      <c r="T2344" s="11">
        <f t="shared" si="221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7">
        <f t="shared" si="216"/>
        <v>3</v>
      </c>
      <c r="P2345" s="8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1">
        <f t="shared" si="220"/>
        <v>42327.575289351851</v>
      </c>
      <c r="T2345" s="11">
        <f t="shared" si="221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7">
        <f t="shared" si="216"/>
        <v>0.1</v>
      </c>
      <c r="P2346" s="8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1">
        <f t="shared" si="220"/>
        <v>42515.477650462963</v>
      </c>
      <c r="T2346" s="11">
        <f t="shared" si="221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7">
        <f t="shared" si="216"/>
        <v>0</v>
      </c>
      <c r="P2347" s="8" t="e">
        <f t="shared" si="217"/>
        <v>#DIV/0!</v>
      </c>
      <c r="Q2347" s="9" t="str">
        <f t="shared" si="218"/>
        <v>technology</v>
      </c>
      <c r="R2347" s="9" t="str">
        <f t="shared" si="219"/>
        <v>web</v>
      </c>
      <c r="S2347" s="11">
        <f t="shared" si="220"/>
        <v>42059.751805555556</v>
      </c>
      <c r="T2347" s="11">
        <f t="shared" si="221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7">
        <f t="shared" si="216"/>
        <v>6.5000000000000002E-2</v>
      </c>
      <c r="P2348" s="8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1">
        <f t="shared" si="220"/>
        <v>42615.54896990741</v>
      </c>
      <c r="T2348" s="11">
        <f t="shared" si="221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7">
        <f t="shared" si="216"/>
        <v>1.5</v>
      </c>
      <c r="P2349" s="8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1">
        <f t="shared" si="220"/>
        <v>42577.357361111106</v>
      </c>
      <c r="T2349" s="11">
        <f t="shared" si="221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7">
        <f t="shared" si="216"/>
        <v>0.38571428571428573</v>
      </c>
      <c r="P2350" s="8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1">
        <f t="shared" si="220"/>
        <v>42360.682152777779</v>
      </c>
      <c r="T2350" s="11">
        <f t="shared" si="221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7">
        <f t="shared" si="216"/>
        <v>0</v>
      </c>
      <c r="P2351" s="8" t="e">
        <f t="shared" si="217"/>
        <v>#DIV/0!</v>
      </c>
      <c r="Q2351" s="9" t="str">
        <f t="shared" si="218"/>
        <v>technology</v>
      </c>
      <c r="R2351" s="9" t="str">
        <f t="shared" si="219"/>
        <v>web</v>
      </c>
      <c r="S2351" s="11">
        <f t="shared" si="220"/>
        <v>42198.525787037041</v>
      </c>
      <c r="T2351" s="11">
        <f t="shared" si="221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7">
        <f t="shared" si="216"/>
        <v>0</v>
      </c>
      <c r="P2352" s="8" t="e">
        <f t="shared" si="217"/>
        <v>#DIV/0!</v>
      </c>
      <c r="Q2352" s="9" t="str">
        <f t="shared" si="218"/>
        <v>technology</v>
      </c>
      <c r="R2352" s="9" t="str">
        <f t="shared" si="219"/>
        <v>web</v>
      </c>
      <c r="S2352" s="11">
        <f t="shared" si="220"/>
        <v>42708.592245370368</v>
      </c>
      <c r="T2352" s="11">
        <f t="shared" si="221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7">
        <f t="shared" si="216"/>
        <v>0.5714285714285714</v>
      </c>
      <c r="P2353" s="8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11">
        <f t="shared" si="220"/>
        <v>42093.851145833338</v>
      </c>
      <c r="T2353" s="11">
        <f t="shared" si="221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7">
        <f t="shared" si="216"/>
        <v>0</v>
      </c>
      <c r="P2354" s="8" t="e">
        <f t="shared" si="217"/>
        <v>#DIV/0!</v>
      </c>
      <c r="Q2354" s="9" t="str">
        <f t="shared" si="218"/>
        <v>technology</v>
      </c>
      <c r="R2354" s="9" t="str">
        <f t="shared" si="219"/>
        <v>web</v>
      </c>
      <c r="S2354" s="11">
        <f t="shared" si="220"/>
        <v>42101.383703703701</v>
      </c>
      <c r="T2354" s="11">
        <f t="shared" si="221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7">
        <f t="shared" si="216"/>
        <v>0</v>
      </c>
      <c r="P2355" s="8" t="e">
        <f t="shared" si="217"/>
        <v>#DIV/0!</v>
      </c>
      <c r="Q2355" s="9" t="str">
        <f t="shared" si="218"/>
        <v>technology</v>
      </c>
      <c r="R2355" s="9" t="str">
        <f t="shared" si="219"/>
        <v>web</v>
      </c>
      <c r="S2355" s="11">
        <f t="shared" si="220"/>
        <v>42103.426180555558</v>
      </c>
      <c r="T2355" s="11">
        <f t="shared" si="221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7">
        <f t="shared" si="216"/>
        <v>7.1428571428571425E-2</v>
      </c>
      <c r="P2356" s="8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1">
        <f t="shared" si="220"/>
        <v>41954.472916666666</v>
      </c>
      <c r="T2356" s="11">
        <f t="shared" si="221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7">
        <f t="shared" si="216"/>
        <v>0.6875</v>
      </c>
      <c r="P2357" s="8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1">
        <f t="shared" si="220"/>
        <v>42096.668240740742</v>
      </c>
      <c r="T2357" s="11">
        <f t="shared" si="221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7">
        <f t="shared" si="216"/>
        <v>0</v>
      </c>
      <c r="P2358" s="8" t="e">
        <f t="shared" si="217"/>
        <v>#DIV/0!</v>
      </c>
      <c r="Q2358" s="9" t="str">
        <f t="shared" si="218"/>
        <v>technology</v>
      </c>
      <c r="R2358" s="9" t="str">
        <f t="shared" si="219"/>
        <v>web</v>
      </c>
      <c r="S2358" s="11">
        <f t="shared" si="220"/>
        <v>42130.53361111111</v>
      </c>
      <c r="T2358" s="11">
        <f t="shared" si="221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7">
        <f t="shared" si="216"/>
        <v>0</v>
      </c>
      <c r="P2359" s="8" t="e">
        <f t="shared" si="217"/>
        <v>#DIV/0!</v>
      </c>
      <c r="Q2359" s="9" t="str">
        <f t="shared" si="218"/>
        <v>technology</v>
      </c>
      <c r="R2359" s="9" t="str">
        <f t="shared" si="219"/>
        <v>web</v>
      </c>
      <c r="S2359" s="11">
        <f t="shared" si="220"/>
        <v>42264.370115740741</v>
      </c>
      <c r="T2359" s="11">
        <f t="shared" si="221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7">
        <f t="shared" si="216"/>
        <v>0</v>
      </c>
      <c r="P2360" s="8" t="e">
        <f t="shared" si="217"/>
        <v>#DIV/0!</v>
      </c>
      <c r="Q2360" s="9" t="str">
        <f t="shared" si="218"/>
        <v>technology</v>
      </c>
      <c r="R2360" s="9" t="str">
        <f t="shared" si="219"/>
        <v>web</v>
      </c>
      <c r="S2360" s="11">
        <f t="shared" si="220"/>
        <v>41978.680972222224</v>
      </c>
      <c r="T2360" s="11">
        <f t="shared" si="221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7">
        <f t="shared" si="216"/>
        <v>14.680000000000001</v>
      </c>
      <c r="P2361" s="8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1">
        <f t="shared" si="220"/>
        <v>42159.399583333332</v>
      </c>
      <c r="T2361" s="11">
        <f t="shared" si="221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7">
        <f t="shared" si="216"/>
        <v>0.04</v>
      </c>
      <c r="P2362" s="8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1">
        <f t="shared" si="220"/>
        <v>42377.45694444445</v>
      </c>
      <c r="T2362" s="11">
        <f t="shared" si="221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7">
        <f t="shared" si="216"/>
        <v>0</v>
      </c>
      <c r="P2363" s="8" t="e">
        <f t="shared" si="217"/>
        <v>#DIV/0!</v>
      </c>
      <c r="Q2363" s="9" t="str">
        <f t="shared" si="218"/>
        <v>technology</v>
      </c>
      <c r="R2363" s="9" t="str">
        <f t="shared" si="219"/>
        <v>web</v>
      </c>
      <c r="S2363" s="11">
        <f t="shared" si="220"/>
        <v>42466.608888888892</v>
      </c>
      <c r="T2363" s="11">
        <f t="shared" si="221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7">
        <f t="shared" si="216"/>
        <v>28.571428571428569</v>
      </c>
      <c r="P2364" s="8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1">
        <f t="shared" si="220"/>
        <v>41954.438310185185</v>
      </c>
      <c r="T2364" s="11">
        <f t="shared" si="221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7">
        <f t="shared" si="216"/>
        <v>0</v>
      </c>
      <c r="P2365" s="8" t="e">
        <f t="shared" si="217"/>
        <v>#DIV/0!</v>
      </c>
      <c r="Q2365" s="9" t="str">
        <f t="shared" si="218"/>
        <v>technology</v>
      </c>
      <c r="R2365" s="9" t="str">
        <f t="shared" si="219"/>
        <v>web</v>
      </c>
      <c r="S2365" s="11">
        <f t="shared" si="220"/>
        <v>42321.761574074073</v>
      </c>
      <c r="T2365" s="11">
        <f t="shared" si="221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7">
        <f t="shared" si="216"/>
        <v>0</v>
      </c>
      <c r="P2366" s="8" t="e">
        <f t="shared" si="217"/>
        <v>#DIV/0!</v>
      </c>
      <c r="Q2366" s="9" t="str">
        <f t="shared" si="218"/>
        <v>technology</v>
      </c>
      <c r="R2366" s="9" t="str">
        <f t="shared" si="219"/>
        <v>web</v>
      </c>
      <c r="S2366" s="11">
        <f t="shared" si="220"/>
        <v>42248.684675925921</v>
      </c>
      <c r="T2366" s="11">
        <f t="shared" si="221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7">
        <f t="shared" si="216"/>
        <v>0</v>
      </c>
      <c r="P2367" s="8" t="e">
        <f t="shared" si="217"/>
        <v>#DIV/0!</v>
      </c>
      <c r="Q2367" s="9" t="str">
        <f t="shared" si="218"/>
        <v>technology</v>
      </c>
      <c r="R2367" s="9" t="str">
        <f t="shared" si="219"/>
        <v>web</v>
      </c>
      <c r="S2367" s="11">
        <f t="shared" si="220"/>
        <v>42346.486400462964</v>
      </c>
      <c r="T2367" s="11">
        <f t="shared" si="221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7">
        <f t="shared" si="216"/>
        <v>10.52</v>
      </c>
      <c r="P2368" s="8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11">
        <f t="shared" si="220"/>
        <v>42268.281631944439</v>
      </c>
      <c r="T2368" s="11">
        <f t="shared" si="221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7">
        <f t="shared" si="216"/>
        <v>1.34</v>
      </c>
      <c r="P2369" s="8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11">
        <f t="shared" si="220"/>
        <v>42425.720092592594</v>
      </c>
      <c r="T2369" s="11">
        <f t="shared" si="221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7">
        <f t="shared" si="216"/>
        <v>0.25</v>
      </c>
      <c r="P2370" s="8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1">
        <f t="shared" si="220"/>
        <v>42063.471817129626</v>
      </c>
      <c r="T2370" s="11">
        <f t="shared" si="221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7">
        <f t="shared" ref="O2371:O2434" si="222">(E2371/D2371)*100</f>
        <v>0</v>
      </c>
      <c r="P2371" s="8" t="e">
        <f t="shared" ref="P2371:P2434" si="223">E2371/L2371</f>
        <v>#DIV/0!</v>
      </c>
      <c r="Q2371" s="9" t="str">
        <f t="shared" ref="Q2371:Q2434" si="224">LEFT(N2371, SEARCH("/",N2371,1)-1)</f>
        <v>technology</v>
      </c>
      <c r="R2371" s="9" t="str">
        <f t="shared" ref="R2371:R2434" si="225">RIGHT(N2371, LEN(N2371)-SEARCH("/",N2371))</f>
        <v>web</v>
      </c>
      <c r="S2371" s="11">
        <f t="shared" ref="S2371:S2434" si="226">((J2371/(60*60*24))+DATE(1970,1,1))+(-6/24)</f>
        <v>42380.562627314815</v>
      </c>
      <c r="T2371" s="11">
        <f t="shared" ref="T2371:T2434" si="227">((I2371/(60*60*24))+DATE(1970,1,1))+(-6/24)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7">
        <f t="shared" si="222"/>
        <v>0.32800000000000001</v>
      </c>
      <c r="P2372" s="8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1">
        <f t="shared" si="226"/>
        <v>41960.93913194444</v>
      </c>
      <c r="T2372" s="11">
        <f t="shared" si="227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7">
        <f t="shared" si="222"/>
        <v>0</v>
      </c>
      <c r="P2373" s="8" t="e">
        <f t="shared" si="223"/>
        <v>#DIV/0!</v>
      </c>
      <c r="Q2373" s="9" t="str">
        <f t="shared" si="224"/>
        <v>technology</v>
      </c>
      <c r="R2373" s="9" t="str">
        <f t="shared" si="225"/>
        <v>web</v>
      </c>
      <c r="S2373" s="11">
        <f t="shared" si="226"/>
        <v>42150.527731481481</v>
      </c>
      <c r="T2373" s="11">
        <f t="shared" si="227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7">
        <f t="shared" si="222"/>
        <v>3.2727272727272729</v>
      </c>
      <c r="P2374" s="8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1">
        <f t="shared" si="226"/>
        <v>42087.819108796291</v>
      </c>
      <c r="T2374" s="11">
        <f t="shared" si="227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7">
        <f t="shared" si="222"/>
        <v>5.8823529411764705E-3</v>
      </c>
      <c r="P2375" s="8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1">
        <f t="shared" si="226"/>
        <v>42215.412314814814</v>
      </c>
      <c r="T2375" s="11">
        <f t="shared" si="227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7">
        <f t="shared" si="222"/>
        <v>4.5454545454545456E-2</v>
      </c>
      <c r="P2376" s="8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1">
        <f t="shared" si="226"/>
        <v>42017.593287037038</v>
      </c>
      <c r="T2376" s="11">
        <f t="shared" si="227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7">
        <f t="shared" si="222"/>
        <v>0</v>
      </c>
      <c r="P2377" s="8" t="e">
        <f t="shared" si="223"/>
        <v>#DIV/0!</v>
      </c>
      <c r="Q2377" s="9" t="str">
        <f t="shared" si="224"/>
        <v>technology</v>
      </c>
      <c r="R2377" s="9" t="str">
        <f t="shared" si="225"/>
        <v>web</v>
      </c>
      <c r="S2377" s="11">
        <f t="shared" si="226"/>
        <v>42592.586076388892</v>
      </c>
      <c r="T2377" s="11">
        <f t="shared" si="227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7">
        <f t="shared" si="222"/>
        <v>10.877666666666666</v>
      </c>
      <c r="P2378" s="8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11">
        <f t="shared" si="226"/>
        <v>42318.675532407404</v>
      </c>
      <c r="T2378" s="11">
        <f t="shared" si="227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7">
        <f t="shared" si="222"/>
        <v>0</v>
      </c>
      <c r="P2379" s="8" t="e">
        <f t="shared" si="223"/>
        <v>#DIV/0!</v>
      </c>
      <c r="Q2379" s="9" t="str">
        <f t="shared" si="224"/>
        <v>technology</v>
      </c>
      <c r="R2379" s="9" t="str">
        <f t="shared" si="225"/>
        <v>web</v>
      </c>
      <c r="S2379" s="11">
        <f t="shared" si="226"/>
        <v>42669.620173611111</v>
      </c>
      <c r="T2379" s="11">
        <f t="shared" si="227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7">
        <f t="shared" si="222"/>
        <v>0</v>
      </c>
      <c r="P2380" s="8" t="e">
        <f t="shared" si="223"/>
        <v>#DIV/0!</v>
      </c>
      <c r="Q2380" s="9" t="str">
        <f t="shared" si="224"/>
        <v>technology</v>
      </c>
      <c r="R2380" s="9" t="str">
        <f t="shared" si="225"/>
        <v>web</v>
      </c>
      <c r="S2380" s="11">
        <f t="shared" si="226"/>
        <v>42212.763078703705</v>
      </c>
      <c r="T2380" s="11">
        <f t="shared" si="227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7">
        <f t="shared" si="222"/>
        <v>0</v>
      </c>
      <c r="P2381" s="8" t="e">
        <f t="shared" si="223"/>
        <v>#DIV/0!</v>
      </c>
      <c r="Q2381" s="9" t="str">
        <f t="shared" si="224"/>
        <v>technology</v>
      </c>
      <c r="R2381" s="9" t="str">
        <f t="shared" si="225"/>
        <v>web</v>
      </c>
      <c r="S2381" s="11">
        <f t="shared" si="226"/>
        <v>42236.766388888893</v>
      </c>
      <c r="T2381" s="11">
        <f t="shared" si="227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7">
        <f t="shared" si="222"/>
        <v>0.36666666666666664</v>
      </c>
      <c r="P2382" s="8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11">
        <f t="shared" si="226"/>
        <v>42248.543310185181</v>
      </c>
      <c r="T2382" s="11">
        <f t="shared" si="227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7">
        <f t="shared" si="222"/>
        <v>1.8193398957730169</v>
      </c>
      <c r="P2383" s="8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11">
        <f t="shared" si="226"/>
        <v>42074.685740740737</v>
      </c>
      <c r="T2383" s="11">
        <f t="shared" si="227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7">
        <f t="shared" si="222"/>
        <v>2.5</v>
      </c>
      <c r="P2384" s="8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1">
        <f t="shared" si="226"/>
        <v>42194.937534722223</v>
      </c>
      <c r="T2384" s="11">
        <f t="shared" si="227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7">
        <f t="shared" si="222"/>
        <v>4.3499999999999996</v>
      </c>
      <c r="P2385" s="8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1">
        <f t="shared" si="226"/>
        <v>42026.806793981479</v>
      </c>
      <c r="T2385" s="11">
        <f t="shared" si="227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7">
        <f t="shared" si="222"/>
        <v>0.8</v>
      </c>
      <c r="P2386" s="8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1">
        <f t="shared" si="226"/>
        <v>41926.817627314813</v>
      </c>
      <c r="T2386" s="11">
        <f t="shared" si="227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7">
        <f t="shared" si="222"/>
        <v>1.2123076923076923</v>
      </c>
      <c r="P2387" s="8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11">
        <f t="shared" si="226"/>
        <v>42191.45175925926</v>
      </c>
      <c r="T2387" s="11">
        <f t="shared" si="227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7">
        <f t="shared" si="222"/>
        <v>0</v>
      </c>
      <c r="P2388" s="8" t="e">
        <f t="shared" si="223"/>
        <v>#DIV/0!</v>
      </c>
      <c r="Q2388" s="9" t="str">
        <f t="shared" si="224"/>
        <v>technology</v>
      </c>
      <c r="R2388" s="9" t="str">
        <f t="shared" si="225"/>
        <v>web</v>
      </c>
      <c r="S2388" s="11">
        <f t="shared" si="226"/>
        <v>41954.588240740741</v>
      </c>
      <c r="T2388" s="11">
        <f t="shared" si="227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7">
        <f t="shared" si="222"/>
        <v>0.68399999999999994</v>
      </c>
      <c r="P2389" s="8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1">
        <f t="shared" si="226"/>
        <v>42528.376620370371</v>
      </c>
      <c r="T2389" s="11">
        <f t="shared" si="227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7">
        <f t="shared" si="222"/>
        <v>1.2513513513513512</v>
      </c>
      <c r="P2390" s="8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11">
        <f t="shared" si="226"/>
        <v>41989.603692129633</v>
      </c>
      <c r="T2390" s="11">
        <f t="shared" si="227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7">
        <f t="shared" si="222"/>
        <v>0.1875</v>
      </c>
      <c r="P2391" s="8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1">
        <f t="shared" si="226"/>
        <v>42179.403379629628</v>
      </c>
      <c r="T2391" s="11">
        <f t="shared" si="227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7">
        <f t="shared" si="222"/>
        <v>0</v>
      </c>
      <c r="P2392" s="8" t="e">
        <f t="shared" si="223"/>
        <v>#DIV/0!</v>
      </c>
      <c r="Q2392" s="9" t="str">
        <f t="shared" si="224"/>
        <v>technology</v>
      </c>
      <c r="R2392" s="9" t="str">
        <f t="shared" si="225"/>
        <v>web</v>
      </c>
      <c r="S2392" s="11">
        <f t="shared" si="226"/>
        <v>41968.012314814812</v>
      </c>
      <c r="T2392" s="11">
        <f t="shared" si="227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7">
        <f t="shared" si="222"/>
        <v>0.125</v>
      </c>
      <c r="P2393" s="8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1">
        <f t="shared" si="226"/>
        <v>42064.544490740736</v>
      </c>
      <c r="T2393" s="11">
        <f t="shared" si="227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7">
        <f t="shared" si="222"/>
        <v>0</v>
      </c>
      <c r="P2394" s="8" t="e">
        <f t="shared" si="223"/>
        <v>#DIV/0!</v>
      </c>
      <c r="Q2394" s="9" t="str">
        <f t="shared" si="224"/>
        <v>technology</v>
      </c>
      <c r="R2394" s="9" t="str">
        <f t="shared" si="225"/>
        <v>web</v>
      </c>
      <c r="S2394" s="11">
        <f t="shared" si="226"/>
        <v>42275.870636574073</v>
      </c>
      <c r="T2394" s="11">
        <f t="shared" si="227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7">
        <f t="shared" si="222"/>
        <v>0.05</v>
      </c>
      <c r="P2395" s="8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1">
        <f t="shared" si="226"/>
        <v>42194.398344907408</v>
      </c>
      <c r="T2395" s="11">
        <f t="shared" si="227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7">
        <f t="shared" si="222"/>
        <v>0.06</v>
      </c>
      <c r="P2396" s="8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1">
        <f t="shared" si="226"/>
        <v>42031.112187499995</v>
      </c>
      <c r="T2396" s="11">
        <f t="shared" si="227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7">
        <f t="shared" si="222"/>
        <v>0</v>
      </c>
      <c r="P2397" s="8" t="e">
        <f t="shared" si="223"/>
        <v>#DIV/0!</v>
      </c>
      <c r="Q2397" s="9" t="str">
        <f t="shared" si="224"/>
        <v>technology</v>
      </c>
      <c r="R2397" s="9" t="str">
        <f t="shared" si="225"/>
        <v>web</v>
      </c>
      <c r="S2397" s="11">
        <f t="shared" si="226"/>
        <v>42716.871377314819</v>
      </c>
      <c r="T2397" s="11">
        <f t="shared" si="227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7">
        <f t="shared" si="222"/>
        <v>0.2</v>
      </c>
      <c r="P2398" s="8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1">
        <f t="shared" si="226"/>
        <v>42262.599050925928</v>
      </c>
      <c r="T2398" s="11">
        <f t="shared" si="227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7">
        <f t="shared" si="222"/>
        <v>0</v>
      </c>
      <c r="P2399" s="8" t="e">
        <f t="shared" si="223"/>
        <v>#DIV/0!</v>
      </c>
      <c r="Q2399" s="9" t="str">
        <f t="shared" si="224"/>
        <v>technology</v>
      </c>
      <c r="R2399" s="9" t="str">
        <f t="shared" si="225"/>
        <v>web</v>
      </c>
      <c r="S2399" s="11">
        <f t="shared" si="226"/>
        <v>41976.63490740741</v>
      </c>
      <c r="T2399" s="11">
        <f t="shared" si="227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7">
        <f t="shared" si="222"/>
        <v>0</v>
      </c>
      <c r="P2400" s="8" t="e">
        <f t="shared" si="223"/>
        <v>#DIV/0!</v>
      </c>
      <c r="Q2400" s="9" t="str">
        <f t="shared" si="224"/>
        <v>technology</v>
      </c>
      <c r="R2400" s="9" t="str">
        <f t="shared" si="225"/>
        <v>web</v>
      </c>
      <c r="S2400" s="11">
        <f t="shared" si="226"/>
        <v>42157.666481481487</v>
      </c>
      <c r="T2400" s="11">
        <f t="shared" si="227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7">
        <f t="shared" si="222"/>
        <v>0</v>
      </c>
      <c r="P2401" s="8" t="e">
        <f t="shared" si="223"/>
        <v>#DIV/0!</v>
      </c>
      <c r="Q2401" s="9" t="str">
        <f t="shared" si="224"/>
        <v>technology</v>
      </c>
      <c r="R2401" s="9" t="str">
        <f t="shared" si="225"/>
        <v>web</v>
      </c>
      <c r="S2401" s="11">
        <f t="shared" si="226"/>
        <v>41956.603078703702</v>
      </c>
      <c r="T2401" s="11">
        <f t="shared" si="227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7">
        <f t="shared" si="222"/>
        <v>0</v>
      </c>
      <c r="P2402" s="8" t="e">
        <f t="shared" si="223"/>
        <v>#DIV/0!</v>
      </c>
      <c r="Q2402" s="9" t="str">
        <f t="shared" si="224"/>
        <v>technology</v>
      </c>
      <c r="R2402" s="9" t="str">
        <f t="shared" si="225"/>
        <v>web</v>
      </c>
      <c r="S2402" s="11">
        <f t="shared" si="226"/>
        <v>42444.018101851849</v>
      </c>
      <c r="T2402" s="11">
        <f t="shared" si="227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7">
        <f t="shared" si="222"/>
        <v>0.71785714285714286</v>
      </c>
      <c r="P2403" s="8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11">
        <f t="shared" si="226"/>
        <v>42374.572870370372</v>
      </c>
      <c r="T2403" s="11">
        <f t="shared" si="227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7">
        <f t="shared" si="222"/>
        <v>0.43333333333333329</v>
      </c>
      <c r="P2404" s="8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1">
        <f t="shared" si="226"/>
        <v>42107.429756944446</v>
      </c>
      <c r="T2404" s="11">
        <f t="shared" si="227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7">
        <f t="shared" si="222"/>
        <v>16.833333333333332</v>
      </c>
      <c r="P2405" s="8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11">
        <f t="shared" si="226"/>
        <v>42399.632615740746</v>
      </c>
      <c r="T2405" s="11">
        <f t="shared" si="227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7">
        <f t="shared" si="222"/>
        <v>0</v>
      </c>
      <c r="P2406" s="8" t="e">
        <f t="shared" si="223"/>
        <v>#DIV/0!</v>
      </c>
      <c r="Q2406" s="9" t="str">
        <f t="shared" si="224"/>
        <v>food</v>
      </c>
      <c r="R2406" s="9" t="str">
        <f t="shared" si="225"/>
        <v>food trucks</v>
      </c>
      <c r="S2406" s="11">
        <f t="shared" si="226"/>
        <v>42341.78943287037</v>
      </c>
      <c r="T2406" s="11">
        <f t="shared" si="227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7">
        <f t="shared" si="222"/>
        <v>22.52</v>
      </c>
      <c r="P2407" s="8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1">
        <f t="shared" si="226"/>
        <v>42595.335358796292</v>
      </c>
      <c r="T2407" s="11">
        <f t="shared" si="227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7">
        <f t="shared" si="222"/>
        <v>41.384615384615387</v>
      </c>
      <c r="P2408" s="8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11">
        <f t="shared" si="226"/>
        <v>41982.860995370371</v>
      </c>
      <c r="T2408" s="11">
        <f t="shared" si="227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7">
        <f t="shared" si="222"/>
        <v>25.259090909090908</v>
      </c>
      <c r="P2409" s="8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11">
        <f t="shared" si="226"/>
        <v>42082.325555555552</v>
      </c>
      <c r="T2409" s="11">
        <f t="shared" si="227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7">
        <f t="shared" si="222"/>
        <v>0.2</v>
      </c>
      <c r="P2410" s="8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1">
        <f t="shared" si="226"/>
        <v>41918.890706018516</v>
      </c>
      <c r="T2410" s="11">
        <f t="shared" si="227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7">
        <f t="shared" si="222"/>
        <v>1.8399999999999999</v>
      </c>
      <c r="P2411" s="8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11">
        <f t="shared" si="226"/>
        <v>42204.625868055555</v>
      </c>
      <c r="T2411" s="11">
        <f t="shared" si="227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7">
        <f t="shared" si="222"/>
        <v>0</v>
      </c>
      <c r="P2412" s="8" t="e">
        <f t="shared" si="223"/>
        <v>#DIV/0!</v>
      </c>
      <c r="Q2412" s="9" t="str">
        <f t="shared" si="224"/>
        <v>food</v>
      </c>
      <c r="R2412" s="9" t="str">
        <f t="shared" si="225"/>
        <v>food trucks</v>
      </c>
      <c r="S2412" s="11">
        <f t="shared" si="226"/>
        <v>42224.158275462964</v>
      </c>
      <c r="T2412" s="11">
        <f t="shared" si="227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7">
        <f t="shared" si="222"/>
        <v>0.60399999999999998</v>
      </c>
      <c r="P2413" s="8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11">
        <f t="shared" si="226"/>
        <v>42211.482430555552</v>
      </c>
      <c r="T2413" s="11">
        <f t="shared" si="227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7">
        <f t="shared" si="222"/>
        <v>0</v>
      </c>
      <c r="P2414" s="8" t="e">
        <f t="shared" si="223"/>
        <v>#DIV/0!</v>
      </c>
      <c r="Q2414" s="9" t="str">
        <f t="shared" si="224"/>
        <v>food</v>
      </c>
      <c r="R2414" s="9" t="str">
        <f t="shared" si="225"/>
        <v>food trucks</v>
      </c>
      <c r="S2414" s="11">
        <f t="shared" si="226"/>
        <v>42655.486956018518</v>
      </c>
      <c r="T2414" s="11">
        <f t="shared" si="227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7">
        <f t="shared" si="222"/>
        <v>0.83333333333333337</v>
      </c>
      <c r="P2415" s="8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11">
        <f t="shared" si="226"/>
        <v>41759.85974537037</v>
      </c>
      <c r="T2415" s="11">
        <f t="shared" si="227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7">
        <f t="shared" si="222"/>
        <v>3.0666666666666664</v>
      </c>
      <c r="P2416" s="8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11">
        <f t="shared" si="226"/>
        <v>42198.445138888885</v>
      </c>
      <c r="T2416" s="11">
        <f t="shared" si="227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7">
        <f t="shared" si="222"/>
        <v>0.55833333333333335</v>
      </c>
      <c r="P2417" s="8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11">
        <f t="shared" si="226"/>
        <v>42536.612800925926</v>
      </c>
      <c r="T2417" s="11">
        <f t="shared" si="227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7">
        <f t="shared" si="222"/>
        <v>2.5000000000000001E-2</v>
      </c>
      <c r="P2418" s="8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1">
        <f t="shared" si="226"/>
        <v>42019.487766203703</v>
      </c>
      <c r="T2418" s="11">
        <f t="shared" si="227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7">
        <f t="shared" si="222"/>
        <v>0</v>
      </c>
      <c r="P2419" s="8" t="e">
        <f t="shared" si="223"/>
        <v>#DIV/0!</v>
      </c>
      <c r="Q2419" s="9" t="str">
        <f t="shared" si="224"/>
        <v>food</v>
      </c>
      <c r="R2419" s="9" t="str">
        <f t="shared" si="225"/>
        <v>food trucks</v>
      </c>
      <c r="S2419" s="11">
        <f t="shared" si="226"/>
        <v>41831.634108796294</v>
      </c>
      <c r="T2419" s="11">
        <f t="shared" si="227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7">
        <f t="shared" si="222"/>
        <v>0.02</v>
      </c>
      <c r="P2420" s="8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1">
        <f t="shared" si="226"/>
        <v>42027.606990740736</v>
      </c>
      <c r="T2420" s="11">
        <f t="shared" si="227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7">
        <f t="shared" si="222"/>
        <v>0</v>
      </c>
      <c r="P2421" s="8" t="e">
        <f t="shared" si="223"/>
        <v>#DIV/0!</v>
      </c>
      <c r="Q2421" s="9" t="str">
        <f t="shared" si="224"/>
        <v>food</v>
      </c>
      <c r="R2421" s="9" t="str">
        <f t="shared" si="225"/>
        <v>food trucks</v>
      </c>
      <c r="S2421" s="11">
        <f t="shared" si="226"/>
        <v>41993.488298611112</v>
      </c>
      <c r="T2421" s="11">
        <f t="shared" si="227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7">
        <f t="shared" si="222"/>
        <v>14.825133372851216</v>
      </c>
      <c r="P2422" s="8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11">
        <f t="shared" si="226"/>
        <v>41892.778877314813</v>
      </c>
      <c r="T2422" s="11">
        <f t="shared" si="227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7">
        <f t="shared" si="222"/>
        <v>1.6666666666666666E-2</v>
      </c>
      <c r="P2423" s="8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1">
        <f t="shared" si="226"/>
        <v>42026.437453703707</v>
      </c>
      <c r="T2423" s="11">
        <f t="shared" si="227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7">
        <f t="shared" si="222"/>
        <v>0.2</v>
      </c>
      <c r="P2424" s="8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1">
        <f t="shared" si="226"/>
        <v>42044.474953703699</v>
      </c>
      <c r="T2424" s="11">
        <f t="shared" si="227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7">
        <f t="shared" si="222"/>
        <v>1.3333333333333334E-2</v>
      </c>
      <c r="P2425" s="8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1">
        <f t="shared" si="226"/>
        <v>41974.454745370371</v>
      </c>
      <c r="T2425" s="11">
        <f t="shared" si="227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7">
        <f t="shared" si="222"/>
        <v>1.24</v>
      </c>
      <c r="P2426" s="8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11">
        <f t="shared" si="226"/>
        <v>41909.642453703702</v>
      </c>
      <c r="T2426" s="11">
        <f t="shared" si="227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7">
        <f t="shared" si="222"/>
        <v>2.8571428571428574E-2</v>
      </c>
      <c r="P2427" s="8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1">
        <f t="shared" si="226"/>
        <v>42502.663761574076</v>
      </c>
      <c r="T2427" s="11">
        <f t="shared" si="227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7">
        <f t="shared" si="222"/>
        <v>0</v>
      </c>
      <c r="P2428" s="8" t="e">
        <f t="shared" si="223"/>
        <v>#DIV/0!</v>
      </c>
      <c r="Q2428" s="9" t="str">
        <f t="shared" si="224"/>
        <v>food</v>
      </c>
      <c r="R2428" s="9" t="str">
        <f t="shared" si="225"/>
        <v>food trucks</v>
      </c>
      <c r="S2428" s="11">
        <f t="shared" si="226"/>
        <v>42163.920046296298</v>
      </c>
      <c r="T2428" s="11">
        <f t="shared" si="227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7">
        <f t="shared" si="222"/>
        <v>2E-3</v>
      </c>
      <c r="P2429" s="8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1">
        <f t="shared" si="226"/>
        <v>42412.068668981483</v>
      </c>
      <c r="T2429" s="11">
        <f t="shared" si="227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7">
        <f t="shared" si="222"/>
        <v>2.8571428571428571E-3</v>
      </c>
      <c r="P2430" s="8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1">
        <f t="shared" si="226"/>
        <v>42045.534155092595</v>
      </c>
      <c r="T2430" s="11">
        <f t="shared" si="227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7">
        <f t="shared" si="222"/>
        <v>1.4321428571428572</v>
      </c>
      <c r="P2431" s="8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1">
        <f t="shared" si="226"/>
        <v>42734.629236111112</v>
      </c>
      <c r="T2431" s="11">
        <f t="shared" si="227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7">
        <f t="shared" si="222"/>
        <v>0.70000000000000007</v>
      </c>
      <c r="P2432" s="8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1">
        <f t="shared" si="226"/>
        <v>42381.880833333329</v>
      </c>
      <c r="T2432" s="11">
        <f t="shared" si="227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7">
        <f t="shared" si="222"/>
        <v>2E-3</v>
      </c>
      <c r="P2433" s="8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1">
        <f t="shared" si="226"/>
        <v>42488.849687499998</v>
      </c>
      <c r="T2433" s="11">
        <f t="shared" si="227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7">
        <f t="shared" si="222"/>
        <v>1.4285714285714287E-2</v>
      </c>
      <c r="P2434" s="8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1">
        <f t="shared" si="226"/>
        <v>42040.968715277777</v>
      </c>
      <c r="T2434" s="11">
        <f t="shared" si="227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7">
        <f t="shared" ref="O2435:O2498" si="228">(E2435/D2435)*100</f>
        <v>0</v>
      </c>
      <c r="P2435" s="8" t="e">
        <f t="shared" ref="P2435:P2498" si="229">E2435/L2435</f>
        <v>#DIV/0!</v>
      </c>
      <c r="Q2435" s="9" t="str">
        <f t="shared" ref="Q2435:Q2498" si="230">LEFT(N2435, SEARCH("/",N2435,1)-1)</f>
        <v>food</v>
      </c>
      <c r="R2435" s="9" t="str">
        <f t="shared" ref="R2435:R2498" si="231">RIGHT(N2435, LEN(N2435)-SEARCH("/",N2435))</f>
        <v>food trucks</v>
      </c>
      <c r="S2435" s="11">
        <f t="shared" ref="S2435:S2498" si="232">((J2435/(60*60*24))+DATE(1970,1,1))+(-6/24)</f>
        <v>42397.64980324074</v>
      </c>
      <c r="T2435" s="11">
        <f t="shared" ref="T2435:T2498" si="233">((I2435/(60*60*24))+DATE(1970,1,1))+(-6/24)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7">
        <f t="shared" si="228"/>
        <v>0.13</v>
      </c>
      <c r="P2436" s="8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1">
        <f t="shared" si="232"/>
        <v>42179.936041666668</v>
      </c>
      <c r="T2436" s="11">
        <f t="shared" si="233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7">
        <f t="shared" si="228"/>
        <v>0.48960000000000004</v>
      </c>
      <c r="P2437" s="8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1">
        <f t="shared" si="232"/>
        <v>42252.027615740742</v>
      </c>
      <c r="T2437" s="11">
        <f t="shared" si="233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7">
        <f t="shared" si="228"/>
        <v>3.8461538461538464E-2</v>
      </c>
      <c r="P2438" s="8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1">
        <f t="shared" si="232"/>
        <v>42338.365393518514</v>
      </c>
      <c r="T2438" s="11">
        <f t="shared" si="233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7">
        <f t="shared" si="228"/>
        <v>0</v>
      </c>
      <c r="P2439" s="8" t="e">
        <f t="shared" si="229"/>
        <v>#DIV/0!</v>
      </c>
      <c r="Q2439" s="9" t="str">
        <f t="shared" si="230"/>
        <v>food</v>
      </c>
      <c r="R2439" s="9" t="str">
        <f t="shared" si="231"/>
        <v>food trucks</v>
      </c>
      <c r="S2439" s="11">
        <f t="shared" si="232"/>
        <v>42031.715138888889</v>
      </c>
      <c r="T2439" s="11">
        <f t="shared" si="233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7">
        <f t="shared" si="228"/>
        <v>0.33333333333333337</v>
      </c>
      <c r="P2440" s="8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1">
        <f t="shared" si="232"/>
        <v>42285.66506944444</v>
      </c>
      <c r="T2440" s="11">
        <f t="shared" si="233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7">
        <f t="shared" si="228"/>
        <v>0</v>
      </c>
      <c r="P2441" s="8" t="e">
        <f t="shared" si="229"/>
        <v>#DIV/0!</v>
      </c>
      <c r="Q2441" s="9" t="str">
        <f t="shared" si="230"/>
        <v>food</v>
      </c>
      <c r="R2441" s="9" t="str">
        <f t="shared" si="231"/>
        <v>food trucks</v>
      </c>
      <c r="S2441" s="11">
        <f t="shared" si="232"/>
        <v>42265.568622685183</v>
      </c>
      <c r="T2441" s="11">
        <f t="shared" si="233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7">
        <f t="shared" si="228"/>
        <v>0.2</v>
      </c>
      <c r="P2442" s="8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1">
        <f t="shared" si="232"/>
        <v>42383.649456018524</v>
      </c>
      <c r="T2442" s="11">
        <f t="shared" si="233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7">
        <f t="shared" si="228"/>
        <v>107.88</v>
      </c>
      <c r="P2443" s="8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11">
        <f t="shared" si="232"/>
        <v>42186.875625000001</v>
      </c>
      <c r="T2443" s="11">
        <f t="shared" si="233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7">
        <f t="shared" si="228"/>
        <v>125.94166666666666</v>
      </c>
      <c r="P2444" s="8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11">
        <f t="shared" si="232"/>
        <v>42052.416990740741</v>
      </c>
      <c r="T2444" s="11">
        <f t="shared" si="233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7">
        <f t="shared" si="228"/>
        <v>202.51495</v>
      </c>
      <c r="P2445" s="8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11">
        <f t="shared" si="232"/>
        <v>41836.375254629631</v>
      </c>
      <c r="T2445" s="11">
        <f t="shared" si="233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7">
        <f t="shared" si="228"/>
        <v>108.60000000000001</v>
      </c>
      <c r="P2446" s="8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11">
        <f t="shared" si="232"/>
        <v>42485.504525462966</v>
      </c>
      <c r="T2446" s="11">
        <f t="shared" si="233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7">
        <f t="shared" si="228"/>
        <v>172.8</v>
      </c>
      <c r="P2447" s="8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11">
        <f t="shared" si="232"/>
        <v>42242.940057870372</v>
      </c>
      <c r="T2447" s="11">
        <f t="shared" si="233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7">
        <f t="shared" si="228"/>
        <v>167.98</v>
      </c>
      <c r="P2448" s="8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11">
        <f t="shared" si="232"/>
        <v>42670.352673611109</v>
      </c>
      <c r="T2448" s="11">
        <f t="shared" si="233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7">
        <f t="shared" si="228"/>
        <v>427.20000000000005</v>
      </c>
      <c r="P2449" s="8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11">
        <f t="shared" si="232"/>
        <v>42654.219826388886</v>
      </c>
      <c r="T2449" s="11">
        <f t="shared" si="233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7">
        <f t="shared" si="228"/>
        <v>107.5</v>
      </c>
      <c r="P2450" s="8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11">
        <f t="shared" si="232"/>
        <v>42607.066122685181</v>
      </c>
      <c r="T2450" s="11">
        <f t="shared" si="233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7">
        <f t="shared" si="228"/>
        <v>108</v>
      </c>
      <c r="P2451" s="8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1">
        <f t="shared" si="232"/>
        <v>41942.892534722225</v>
      </c>
      <c r="T2451" s="11">
        <f t="shared" si="233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7">
        <f t="shared" si="228"/>
        <v>101.53353333333335</v>
      </c>
      <c r="P2452" s="8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11">
        <f t="shared" si="232"/>
        <v>41901.82240740741</v>
      </c>
      <c r="T2452" s="11">
        <f t="shared" si="233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7">
        <f t="shared" si="228"/>
        <v>115.45</v>
      </c>
      <c r="P2453" s="8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11">
        <f t="shared" si="232"/>
        <v>42779.658449074079</v>
      </c>
      <c r="T2453" s="11">
        <f t="shared" si="233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7">
        <f t="shared" si="228"/>
        <v>133.5</v>
      </c>
      <c r="P2454" s="8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1">
        <f t="shared" si="232"/>
        <v>42338.59375</v>
      </c>
      <c r="T2454" s="11">
        <f t="shared" si="233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7">
        <f t="shared" si="228"/>
        <v>154.69999999999999</v>
      </c>
      <c r="P2455" s="8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11">
        <f t="shared" si="232"/>
        <v>42738.442233796297</v>
      </c>
      <c r="T2455" s="11">
        <f t="shared" si="233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7">
        <f t="shared" si="228"/>
        <v>100.84571428571429</v>
      </c>
      <c r="P2456" s="8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11">
        <f t="shared" si="232"/>
        <v>42769.951481481483</v>
      </c>
      <c r="T2456" s="11">
        <f t="shared" si="233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7">
        <f t="shared" si="228"/>
        <v>182</v>
      </c>
      <c r="P2457" s="8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11">
        <f t="shared" si="232"/>
        <v>42452.531828703708</v>
      </c>
      <c r="T2457" s="11">
        <f t="shared" si="233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7">
        <f t="shared" si="228"/>
        <v>180.86666666666667</v>
      </c>
      <c r="P2458" s="8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11">
        <f t="shared" si="232"/>
        <v>42761.711099537039</v>
      </c>
      <c r="T2458" s="11">
        <f t="shared" si="233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7">
        <f t="shared" si="228"/>
        <v>102.30434782608695</v>
      </c>
      <c r="P2459" s="8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11">
        <f t="shared" si="232"/>
        <v>42423.352500000001</v>
      </c>
      <c r="T2459" s="11">
        <f t="shared" si="233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7">
        <f t="shared" si="228"/>
        <v>110.17999999999999</v>
      </c>
      <c r="P2460" s="8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11">
        <f t="shared" si="232"/>
        <v>42495.621736111112</v>
      </c>
      <c r="T2460" s="11">
        <f t="shared" si="233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7">
        <f t="shared" si="228"/>
        <v>102.25</v>
      </c>
      <c r="P2461" s="8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11">
        <f t="shared" si="232"/>
        <v>42407.387557870374</v>
      </c>
      <c r="T2461" s="11">
        <f t="shared" si="233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7">
        <f t="shared" si="228"/>
        <v>100.78823529411764</v>
      </c>
      <c r="P2462" s="8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11">
        <f t="shared" si="232"/>
        <v>42703.937118055561</v>
      </c>
      <c r="T2462" s="11">
        <f t="shared" si="233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7">
        <f t="shared" si="228"/>
        <v>103.8</v>
      </c>
      <c r="P2463" s="8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11">
        <f t="shared" si="232"/>
        <v>40783.762696759259</v>
      </c>
      <c r="T2463" s="11">
        <f t="shared" si="233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7">
        <f t="shared" si="228"/>
        <v>110.70833333333334</v>
      </c>
      <c r="P2464" s="8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11">
        <f t="shared" si="232"/>
        <v>41088.936296296299</v>
      </c>
      <c r="T2464" s="11">
        <f t="shared" si="233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7">
        <f t="shared" si="228"/>
        <v>116.25000000000001</v>
      </c>
      <c r="P2465" s="8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1">
        <f t="shared" si="232"/>
        <v>41340.861400462964</v>
      </c>
      <c r="T2465" s="11">
        <f t="shared" si="233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7">
        <f t="shared" si="228"/>
        <v>111.1</v>
      </c>
      <c r="P2466" s="8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11">
        <f t="shared" si="232"/>
        <v>42248.65042824074</v>
      </c>
      <c r="T2466" s="11">
        <f t="shared" si="233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7">
        <f t="shared" si="228"/>
        <v>180.14285714285714</v>
      </c>
      <c r="P2467" s="8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11">
        <f t="shared" si="232"/>
        <v>41145.469305555554</v>
      </c>
      <c r="T2467" s="11">
        <f t="shared" si="233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7">
        <f t="shared" si="228"/>
        <v>100</v>
      </c>
      <c r="P2468" s="8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11">
        <f t="shared" si="232"/>
        <v>41372.852465277778</v>
      </c>
      <c r="T2468" s="11">
        <f t="shared" si="233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7">
        <f t="shared" si="228"/>
        <v>118.5</v>
      </c>
      <c r="P2469" s="8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11">
        <f t="shared" si="232"/>
        <v>41025.624201388891</v>
      </c>
      <c r="T2469" s="11">
        <f t="shared" si="233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7">
        <f t="shared" si="228"/>
        <v>107.21700000000001</v>
      </c>
      <c r="P2470" s="8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11">
        <f t="shared" si="232"/>
        <v>41173.904178240744</v>
      </c>
      <c r="T2470" s="11">
        <f t="shared" si="233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7">
        <f t="shared" si="228"/>
        <v>113.66666666666667</v>
      </c>
      <c r="P2471" s="8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11">
        <f t="shared" si="232"/>
        <v>40557.179733796293</v>
      </c>
      <c r="T2471" s="11">
        <f t="shared" si="233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7">
        <f t="shared" si="228"/>
        <v>103.16400000000002</v>
      </c>
      <c r="P2472" s="8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11">
        <f t="shared" si="232"/>
        <v>41022.82471064815</v>
      </c>
      <c r="T2472" s="11">
        <f t="shared" si="233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7">
        <f t="shared" si="228"/>
        <v>128</v>
      </c>
      <c r="P2473" s="8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11">
        <f t="shared" si="232"/>
        <v>40893.742962962962</v>
      </c>
      <c r="T2473" s="11">
        <f t="shared" si="233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7">
        <f t="shared" si="228"/>
        <v>135.76026666666667</v>
      </c>
      <c r="P2474" s="8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11">
        <f t="shared" si="232"/>
        <v>40353.86550925926</v>
      </c>
      <c r="T2474" s="11">
        <f t="shared" si="233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7">
        <f t="shared" si="228"/>
        <v>100</v>
      </c>
      <c r="P2475" s="8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11">
        <f t="shared" si="232"/>
        <v>41193.498483796298</v>
      </c>
      <c r="T2475" s="11">
        <f t="shared" si="233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7">
        <f t="shared" si="228"/>
        <v>100.00360000000002</v>
      </c>
      <c r="P2476" s="8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11">
        <f t="shared" si="232"/>
        <v>40416.761296296296</v>
      </c>
      <c r="T2476" s="11">
        <f t="shared" si="233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7">
        <f t="shared" si="228"/>
        <v>104.71999999999998</v>
      </c>
      <c r="P2477" s="8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11">
        <f t="shared" si="232"/>
        <v>40310.037673611107</v>
      </c>
      <c r="T2477" s="11">
        <f t="shared" si="233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7">
        <f t="shared" si="228"/>
        <v>105.02249999999999</v>
      </c>
      <c r="P2478" s="8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11">
        <f t="shared" si="232"/>
        <v>41913.078356481477</v>
      </c>
      <c r="T2478" s="11">
        <f t="shared" si="233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7">
        <f t="shared" si="228"/>
        <v>171.33333333333334</v>
      </c>
      <c r="P2479" s="8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11">
        <f t="shared" si="232"/>
        <v>41088.441493055558</v>
      </c>
      <c r="T2479" s="11">
        <f t="shared" si="233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7">
        <f t="shared" si="228"/>
        <v>127.49999999999999</v>
      </c>
      <c r="P2480" s="8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11">
        <f t="shared" si="232"/>
        <v>41257.700381944444</v>
      </c>
      <c r="T2480" s="11">
        <f t="shared" si="233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7">
        <f t="shared" si="228"/>
        <v>133.44333333333333</v>
      </c>
      <c r="P2481" s="8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11">
        <f t="shared" si="232"/>
        <v>41107.476782407408</v>
      </c>
      <c r="T2481" s="11">
        <f t="shared" si="233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7">
        <f t="shared" si="228"/>
        <v>100</v>
      </c>
      <c r="P2482" s="8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1">
        <f t="shared" si="232"/>
        <v>42227.686157407406</v>
      </c>
      <c r="T2482" s="11">
        <f t="shared" si="233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7">
        <f t="shared" si="228"/>
        <v>112.91099999999999</v>
      </c>
      <c r="P2483" s="8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11">
        <f t="shared" si="232"/>
        <v>40999.395925925928</v>
      </c>
      <c r="T2483" s="11">
        <f t="shared" si="233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7">
        <f t="shared" si="228"/>
        <v>100.1</v>
      </c>
      <c r="P2484" s="8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1">
        <f t="shared" si="232"/>
        <v>40711.532210648147</v>
      </c>
      <c r="T2484" s="11">
        <f t="shared" si="233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7">
        <f t="shared" si="228"/>
        <v>113.72727272727272</v>
      </c>
      <c r="P2485" s="8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11">
        <f t="shared" si="232"/>
        <v>40970.500034722223</v>
      </c>
      <c r="T2485" s="11">
        <f t="shared" si="233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7">
        <f t="shared" si="228"/>
        <v>119.31742857142855</v>
      </c>
      <c r="P2486" s="8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11">
        <f t="shared" si="232"/>
        <v>40771.666701388887</v>
      </c>
      <c r="T2486" s="11">
        <f t="shared" si="233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7">
        <f t="shared" si="228"/>
        <v>103.25</v>
      </c>
      <c r="P2487" s="8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11">
        <f t="shared" si="232"/>
        <v>40793.748599537037</v>
      </c>
      <c r="T2487" s="11">
        <f t="shared" si="233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7">
        <f t="shared" si="228"/>
        <v>265.66666666666669</v>
      </c>
      <c r="P2488" s="8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11">
        <f t="shared" si="232"/>
        <v>40991.458055555559</v>
      </c>
      <c r="T2488" s="11">
        <f t="shared" si="233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7">
        <f t="shared" si="228"/>
        <v>100.05066666666667</v>
      </c>
      <c r="P2489" s="8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11">
        <f t="shared" si="232"/>
        <v>41025.833298611113</v>
      </c>
      <c r="T2489" s="11">
        <f t="shared" si="233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7">
        <f t="shared" si="228"/>
        <v>106.69999999999999</v>
      </c>
      <c r="P2490" s="8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11">
        <f t="shared" si="232"/>
        <v>40833.383194444446</v>
      </c>
      <c r="T2490" s="11">
        <f t="shared" si="233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7">
        <f t="shared" si="228"/>
        <v>133.67142857142858</v>
      </c>
      <c r="P2491" s="8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1">
        <f t="shared" si="232"/>
        <v>41373.440266203703</v>
      </c>
      <c r="T2491" s="11">
        <f t="shared" si="233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7">
        <f t="shared" si="228"/>
        <v>121.39999999999999</v>
      </c>
      <c r="P2492" s="8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11">
        <f t="shared" si="232"/>
        <v>41022.977731481486</v>
      </c>
      <c r="T2492" s="11">
        <f t="shared" si="233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7">
        <f t="shared" si="228"/>
        <v>103.2</v>
      </c>
      <c r="P2493" s="8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1">
        <f t="shared" si="232"/>
        <v>40542.589282407411</v>
      </c>
      <c r="T2493" s="11">
        <f t="shared" si="233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7">
        <f t="shared" si="228"/>
        <v>125</v>
      </c>
      <c r="P2494" s="8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1">
        <f t="shared" si="232"/>
        <v>41024.735972222225</v>
      </c>
      <c r="T2494" s="11">
        <f t="shared" si="233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7">
        <f t="shared" si="228"/>
        <v>128.69999999999999</v>
      </c>
      <c r="P2495" s="8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11">
        <f t="shared" si="232"/>
        <v>41347.918287037035</v>
      </c>
      <c r="T2495" s="11">
        <f t="shared" si="233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7">
        <f t="shared" si="228"/>
        <v>101.00533333333333</v>
      </c>
      <c r="P2496" s="8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11">
        <f t="shared" si="232"/>
        <v>41022.395185185189</v>
      </c>
      <c r="T2496" s="11">
        <f t="shared" si="233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7">
        <f t="shared" si="228"/>
        <v>127.53666666666665</v>
      </c>
      <c r="P2497" s="8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11">
        <f t="shared" si="232"/>
        <v>41036.696469907409</v>
      </c>
      <c r="T2497" s="11">
        <f t="shared" si="233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7">
        <f t="shared" si="228"/>
        <v>100</v>
      </c>
      <c r="P2498" s="8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1">
        <f t="shared" si="232"/>
        <v>41327.746435185181</v>
      </c>
      <c r="T2498" s="11">
        <f t="shared" si="233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7">
        <f t="shared" ref="O2499:O2562" si="234">(E2499/D2499)*100</f>
        <v>112.7715</v>
      </c>
      <c r="P2499" s="8">
        <f t="shared" ref="P2499:P2562" si="235">E2499/L2499</f>
        <v>80.551071428571419</v>
      </c>
      <c r="Q2499" s="9" t="str">
        <f t="shared" ref="Q2499:Q2562" si="236">LEFT(N2499, SEARCH("/",N2499,1)-1)</f>
        <v>music</v>
      </c>
      <c r="R2499" s="9" t="str">
        <f t="shared" ref="R2499:R2562" si="237">RIGHT(N2499, LEN(N2499)-SEARCH("/",N2499))</f>
        <v>indie rock</v>
      </c>
      <c r="S2499" s="11">
        <f t="shared" ref="S2499:S2562" si="238">((J2499/(60*60*24))+DATE(1970,1,1))+(-6/24)</f>
        <v>40730.628912037035</v>
      </c>
      <c r="T2499" s="11">
        <f t="shared" ref="T2499:T2562" si="239">((I2499/(60*60*24))+DATE(1970,1,1))+(-6/24)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7">
        <f t="shared" si="234"/>
        <v>105.60000000000001</v>
      </c>
      <c r="P2500" s="8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1">
        <f t="shared" si="238"/>
        <v>42017.717442129629</v>
      </c>
      <c r="T2500" s="11">
        <f t="shared" si="23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7">
        <f t="shared" si="234"/>
        <v>202.625</v>
      </c>
      <c r="P2501" s="8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11">
        <f t="shared" si="238"/>
        <v>41226.398576388892</v>
      </c>
      <c r="T2501" s="11">
        <f t="shared" si="23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7">
        <f t="shared" si="234"/>
        <v>113.33333333333333</v>
      </c>
      <c r="P2502" s="8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11">
        <f t="shared" si="238"/>
        <v>41053.522858796292</v>
      </c>
      <c r="T2502" s="11">
        <f t="shared" si="23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7">
        <f t="shared" si="234"/>
        <v>2.5545454545454547</v>
      </c>
      <c r="P2503" s="8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11">
        <f t="shared" si="238"/>
        <v>42244.526666666672</v>
      </c>
      <c r="T2503" s="11">
        <f t="shared" si="239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7">
        <f t="shared" si="234"/>
        <v>7.8181818181818186E-2</v>
      </c>
      <c r="P2504" s="8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1">
        <f t="shared" si="238"/>
        <v>41858.575439814813</v>
      </c>
      <c r="T2504" s="11">
        <f t="shared" si="23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7">
        <f t="shared" si="234"/>
        <v>0</v>
      </c>
      <c r="P2505" s="8" t="e">
        <f t="shared" si="235"/>
        <v>#DIV/0!</v>
      </c>
      <c r="Q2505" s="9" t="str">
        <f t="shared" si="236"/>
        <v>food</v>
      </c>
      <c r="R2505" s="9" t="str">
        <f t="shared" si="237"/>
        <v>restaurants</v>
      </c>
      <c r="S2505" s="11">
        <f t="shared" si="238"/>
        <v>42498.649398148147</v>
      </c>
      <c r="T2505" s="11">
        <f t="shared" si="23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7">
        <f t="shared" si="234"/>
        <v>0</v>
      </c>
      <c r="P2506" s="8" t="e">
        <f t="shared" si="235"/>
        <v>#DIV/0!</v>
      </c>
      <c r="Q2506" s="9" t="str">
        <f t="shared" si="236"/>
        <v>food</v>
      </c>
      <c r="R2506" s="9" t="str">
        <f t="shared" si="237"/>
        <v>restaurants</v>
      </c>
      <c r="S2506" s="11">
        <f t="shared" si="238"/>
        <v>41927.765439814815</v>
      </c>
      <c r="T2506" s="11">
        <f t="shared" si="23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7">
        <f t="shared" si="234"/>
        <v>0</v>
      </c>
      <c r="P2507" s="8" t="e">
        <f t="shared" si="235"/>
        <v>#DIV/0!</v>
      </c>
      <c r="Q2507" s="9" t="str">
        <f t="shared" si="236"/>
        <v>food</v>
      </c>
      <c r="R2507" s="9" t="str">
        <f t="shared" si="237"/>
        <v>restaurants</v>
      </c>
      <c r="S2507" s="11">
        <f t="shared" si="238"/>
        <v>42046.80574074074</v>
      </c>
      <c r="T2507" s="11">
        <f t="shared" si="23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7">
        <f t="shared" si="234"/>
        <v>0.6</v>
      </c>
      <c r="P2508" s="8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1">
        <f t="shared" si="238"/>
        <v>42258.047094907408</v>
      </c>
      <c r="T2508" s="11">
        <f t="shared" si="23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7">
        <f t="shared" si="234"/>
        <v>0</v>
      </c>
      <c r="P2509" s="8" t="e">
        <f t="shared" si="235"/>
        <v>#DIV/0!</v>
      </c>
      <c r="Q2509" s="9" t="str">
        <f t="shared" si="236"/>
        <v>food</v>
      </c>
      <c r="R2509" s="9" t="str">
        <f t="shared" si="237"/>
        <v>restaurants</v>
      </c>
      <c r="S2509" s="11">
        <f t="shared" si="238"/>
        <v>42104.822962962964</v>
      </c>
      <c r="T2509" s="11">
        <f t="shared" si="23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7">
        <f t="shared" si="234"/>
        <v>0</v>
      </c>
      <c r="P2510" s="8" t="e">
        <f t="shared" si="235"/>
        <v>#DIV/0!</v>
      </c>
      <c r="Q2510" s="9" t="str">
        <f t="shared" si="236"/>
        <v>food</v>
      </c>
      <c r="R2510" s="9" t="str">
        <f t="shared" si="237"/>
        <v>restaurants</v>
      </c>
      <c r="S2510" s="11">
        <f t="shared" si="238"/>
        <v>41835.701782407406</v>
      </c>
      <c r="T2510" s="11">
        <f t="shared" si="23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7">
        <f t="shared" si="234"/>
        <v>1.0526315789473684</v>
      </c>
      <c r="P2511" s="8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11">
        <f t="shared" si="238"/>
        <v>42058.559594907405</v>
      </c>
      <c r="T2511" s="11">
        <f t="shared" si="23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7">
        <f t="shared" si="234"/>
        <v>0.15</v>
      </c>
      <c r="P2512" s="8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1">
        <f t="shared" si="238"/>
        <v>42078.747361111113</v>
      </c>
      <c r="T2512" s="11">
        <f t="shared" si="23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7">
        <f t="shared" si="234"/>
        <v>0</v>
      </c>
      <c r="P2513" s="8" t="e">
        <f t="shared" si="235"/>
        <v>#DIV/0!</v>
      </c>
      <c r="Q2513" s="9" t="str">
        <f t="shared" si="236"/>
        <v>food</v>
      </c>
      <c r="R2513" s="9" t="str">
        <f t="shared" si="237"/>
        <v>restaurants</v>
      </c>
      <c r="S2513" s="11">
        <f t="shared" si="238"/>
        <v>42371.196909722217</v>
      </c>
      <c r="T2513" s="11">
        <f t="shared" si="23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7">
        <f t="shared" si="234"/>
        <v>0</v>
      </c>
      <c r="P2514" s="8" t="e">
        <f t="shared" si="235"/>
        <v>#DIV/0!</v>
      </c>
      <c r="Q2514" s="9" t="str">
        <f t="shared" si="236"/>
        <v>food</v>
      </c>
      <c r="R2514" s="9" t="str">
        <f t="shared" si="237"/>
        <v>restaurants</v>
      </c>
      <c r="S2514" s="11">
        <f t="shared" si="238"/>
        <v>41971.626863425925</v>
      </c>
      <c r="T2514" s="11">
        <f t="shared" si="23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7">
        <f t="shared" si="234"/>
        <v>0</v>
      </c>
      <c r="P2515" s="8" t="e">
        <f t="shared" si="235"/>
        <v>#DIV/0!</v>
      </c>
      <c r="Q2515" s="9" t="str">
        <f t="shared" si="236"/>
        <v>food</v>
      </c>
      <c r="R2515" s="9" t="str">
        <f t="shared" si="237"/>
        <v>restaurants</v>
      </c>
      <c r="S2515" s="11">
        <f t="shared" si="238"/>
        <v>42731.75681712963</v>
      </c>
      <c r="T2515" s="11">
        <f t="shared" si="23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7">
        <f t="shared" si="234"/>
        <v>1.7500000000000002</v>
      </c>
      <c r="P2516" s="8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1">
        <f t="shared" si="238"/>
        <v>41854.139780092592</v>
      </c>
      <c r="T2516" s="11">
        <f t="shared" si="23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7">
        <f t="shared" si="234"/>
        <v>18.600000000000001</v>
      </c>
      <c r="P2517" s="8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1">
        <f t="shared" si="238"/>
        <v>42027.589733796296</v>
      </c>
      <c r="T2517" s="11">
        <f t="shared" si="23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7">
        <f t="shared" si="234"/>
        <v>0</v>
      </c>
      <c r="P2518" s="8" t="e">
        <f t="shared" si="235"/>
        <v>#DIV/0!</v>
      </c>
      <c r="Q2518" s="9" t="str">
        <f t="shared" si="236"/>
        <v>food</v>
      </c>
      <c r="R2518" s="9" t="str">
        <f t="shared" si="237"/>
        <v>restaurants</v>
      </c>
      <c r="S2518" s="11">
        <f t="shared" si="238"/>
        <v>41942.403379629628</v>
      </c>
      <c r="T2518" s="11">
        <f t="shared" si="23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7">
        <f t="shared" si="234"/>
        <v>9.8166666666666664</v>
      </c>
      <c r="P2519" s="8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11">
        <f t="shared" si="238"/>
        <v>42052.552430555559</v>
      </c>
      <c r="T2519" s="11">
        <f t="shared" si="23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7">
        <f t="shared" si="234"/>
        <v>0</v>
      </c>
      <c r="P2520" s="8" t="e">
        <f t="shared" si="235"/>
        <v>#DIV/0!</v>
      </c>
      <c r="Q2520" s="9" t="str">
        <f t="shared" si="236"/>
        <v>food</v>
      </c>
      <c r="R2520" s="9" t="str">
        <f t="shared" si="237"/>
        <v>restaurants</v>
      </c>
      <c r="S2520" s="11">
        <f t="shared" si="238"/>
        <v>41926.430879629632</v>
      </c>
      <c r="T2520" s="11">
        <f t="shared" si="23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7">
        <f t="shared" si="234"/>
        <v>4.3333333333333335E-2</v>
      </c>
      <c r="P2521" s="8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1">
        <f t="shared" si="238"/>
        <v>41808.905138888891</v>
      </c>
      <c r="T2521" s="11">
        <f t="shared" si="23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7">
        <f t="shared" si="234"/>
        <v>0</v>
      </c>
      <c r="P2522" s="8" t="e">
        <f t="shared" si="235"/>
        <v>#DIV/0!</v>
      </c>
      <c r="Q2522" s="9" t="str">
        <f t="shared" si="236"/>
        <v>food</v>
      </c>
      <c r="R2522" s="9" t="str">
        <f t="shared" si="237"/>
        <v>restaurants</v>
      </c>
      <c r="S2522" s="11">
        <f t="shared" si="238"/>
        <v>42612.350520833337</v>
      </c>
      <c r="T2522" s="11">
        <f t="shared" si="23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7">
        <f t="shared" si="234"/>
        <v>109.48792</v>
      </c>
      <c r="P2523" s="8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11">
        <f t="shared" si="238"/>
        <v>42269.717835648145</v>
      </c>
      <c r="T2523" s="11">
        <f t="shared" si="23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7">
        <f t="shared" si="234"/>
        <v>100</v>
      </c>
      <c r="P2524" s="8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11">
        <f t="shared" si="238"/>
        <v>42460.323611111111</v>
      </c>
      <c r="T2524" s="11">
        <f t="shared" si="23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7">
        <f t="shared" si="234"/>
        <v>156.44444444444446</v>
      </c>
      <c r="P2525" s="8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11">
        <f t="shared" si="238"/>
        <v>41930.725601851853</v>
      </c>
      <c r="T2525" s="11">
        <f t="shared" si="23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7">
        <f t="shared" si="234"/>
        <v>101.6</v>
      </c>
      <c r="P2526" s="8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11">
        <f t="shared" si="238"/>
        <v>41961.557372685187</v>
      </c>
      <c r="T2526" s="11">
        <f t="shared" si="23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7">
        <f t="shared" si="234"/>
        <v>100.325</v>
      </c>
      <c r="P2527" s="8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11">
        <f t="shared" si="238"/>
        <v>41058.594571759255</v>
      </c>
      <c r="T2527" s="11">
        <f t="shared" si="239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7">
        <f t="shared" si="234"/>
        <v>112.94999999999999</v>
      </c>
      <c r="P2528" s="8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11">
        <f t="shared" si="238"/>
        <v>41952.841134259259</v>
      </c>
      <c r="T2528" s="11">
        <f t="shared" si="23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7">
        <f t="shared" si="234"/>
        <v>102.125</v>
      </c>
      <c r="P2529" s="8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11">
        <f t="shared" si="238"/>
        <v>41546.50105324074</v>
      </c>
      <c r="T2529" s="11">
        <f t="shared" si="23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7">
        <f t="shared" si="234"/>
        <v>107.24974999999999</v>
      </c>
      <c r="P2530" s="8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11">
        <f t="shared" si="238"/>
        <v>42217.584525462968</v>
      </c>
      <c r="T2530" s="11">
        <f t="shared" si="239"/>
        <v>42236.208333333328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7">
        <f t="shared" si="234"/>
        <v>104.28333333333333</v>
      </c>
      <c r="P2531" s="8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11">
        <f t="shared" si="238"/>
        <v>40947.830729166664</v>
      </c>
      <c r="T2531" s="11">
        <f t="shared" si="23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7">
        <f t="shared" si="234"/>
        <v>100</v>
      </c>
      <c r="P2532" s="8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11">
        <f t="shared" si="238"/>
        <v>42081.614641203705</v>
      </c>
      <c r="T2532" s="11">
        <f t="shared" si="23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7">
        <f t="shared" si="234"/>
        <v>100.4</v>
      </c>
      <c r="P2533" s="8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11">
        <f t="shared" si="238"/>
        <v>42208.430023148147</v>
      </c>
      <c r="T2533" s="11">
        <f t="shared" si="23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7">
        <f t="shared" si="234"/>
        <v>126.125</v>
      </c>
      <c r="P2534" s="8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11">
        <f t="shared" si="238"/>
        <v>41107.599143518521</v>
      </c>
      <c r="T2534" s="11">
        <f t="shared" si="23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7">
        <f t="shared" si="234"/>
        <v>110.66666666666667</v>
      </c>
      <c r="P2535" s="8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11">
        <f t="shared" si="238"/>
        <v>41304.501284722224</v>
      </c>
      <c r="T2535" s="11">
        <f t="shared" si="23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7">
        <f t="shared" si="234"/>
        <v>105</v>
      </c>
      <c r="P2536" s="8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1">
        <f t="shared" si="238"/>
        <v>40127.450370370367</v>
      </c>
      <c r="T2536" s="11">
        <f t="shared" si="23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7">
        <f t="shared" si="234"/>
        <v>103.77499999999999</v>
      </c>
      <c r="P2537" s="8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11">
        <f t="shared" si="238"/>
        <v>41943.541030092594</v>
      </c>
      <c r="T2537" s="11">
        <f t="shared" si="23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7">
        <f t="shared" si="234"/>
        <v>115.99999999999999</v>
      </c>
      <c r="P2538" s="8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1">
        <f t="shared" si="238"/>
        <v>41463.856087962966</v>
      </c>
      <c r="T2538" s="11">
        <f t="shared" si="23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7">
        <f t="shared" si="234"/>
        <v>110.00000000000001</v>
      </c>
      <c r="P2539" s="8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1">
        <f t="shared" si="238"/>
        <v>40696.398784722223</v>
      </c>
      <c r="T2539" s="11">
        <f t="shared" si="23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7">
        <f t="shared" si="234"/>
        <v>113.01761111111111</v>
      </c>
      <c r="P2540" s="8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11">
        <f t="shared" si="238"/>
        <v>41298.259965277779</v>
      </c>
      <c r="T2540" s="11">
        <f t="shared" si="23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7">
        <f t="shared" si="234"/>
        <v>100.25</v>
      </c>
      <c r="P2541" s="8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11">
        <f t="shared" si="238"/>
        <v>41977.652222222227</v>
      </c>
      <c r="T2541" s="11">
        <f t="shared" si="23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7">
        <f t="shared" si="234"/>
        <v>103.4</v>
      </c>
      <c r="P2542" s="8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11">
        <f t="shared" si="238"/>
        <v>40785.425011574072</v>
      </c>
      <c r="T2542" s="11">
        <f t="shared" si="23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7">
        <f t="shared" si="234"/>
        <v>107.02857142857142</v>
      </c>
      <c r="P2543" s="8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11">
        <f t="shared" si="238"/>
        <v>41483.199282407411</v>
      </c>
      <c r="T2543" s="11">
        <f t="shared" si="23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7">
        <f t="shared" si="234"/>
        <v>103.57142857142858</v>
      </c>
      <c r="P2544" s="8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11">
        <f t="shared" si="238"/>
        <v>41509.176585648151</v>
      </c>
      <c r="T2544" s="11">
        <f t="shared" si="23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7">
        <f t="shared" si="234"/>
        <v>156.4</v>
      </c>
      <c r="P2545" s="8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11">
        <f t="shared" si="238"/>
        <v>40513.857615740737</v>
      </c>
      <c r="T2545" s="11">
        <f t="shared" si="23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7">
        <f t="shared" si="234"/>
        <v>100.82</v>
      </c>
      <c r="P2546" s="8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11">
        <f t="shared" si="238"/>
        <v>41068.270474537036</v>
      </c>
      <c r="T2546" s="11">
        <f t="shared" si="23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7">
        <f t="shared" si="234"/>
        <v>195.3</v>
      </c>
      <c r="P2547" s="8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11">
        <f t="shared" si="238"/>
        <v>42026.888171296298</v>
      </c>
      <c r="T2547" s="11">
        <f t="shared" si="23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7">
        <f t="shared" si="234"/>
        <v>111.71428571428572</v>
      </c>
      <c r="P2548" s="8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11">
        <f t="shared" si="238"/>
        <v>41524.608553240745</v>
      </c>
      <c r="T2548" s="11">
        <f t="shared" si="23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7">
        <f t="shared" si="234"/>
        <v>119.85454545454546</v>
      </c>
      <c r="P2549" s="8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11">
        <f t="shared" si="238"/>
        <v>40973.523182870369</v>
      </c>
      <c r="T2549" s="11">
        <f t="shared" si="23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7">
        <f t="shared" si="234"/>
        <v>101.85</v>
      </c>
      <c r="P2550" s="8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11">
        <f t="shared" si="238"/>
        <v>42618.375428240739</v>
      </c>
      <c r="T2550" s="11">
        <f t="shared" si="23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7">
        <f t="shared" si="234"/>
        <v>102.80254777070064</v>
      </c>
      <c r="P2551" s="8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11">
        <f t="shared" si="238"/>
        <v>41390.507754629631</v>
      </c>
      <c r="T2551" s="11">
        <f t="shared" si="23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7">
        <f t="shared" si="234"/>
        <v>100.84615384615385</v>
      </c>
      <c r="P2552" s="8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1">
        <f t="shared" si="238"/>
        <v>42228.384328703702</v>
      </c>
      <c r="T2552" s="11">
        <f t="shared" si="23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7">
        <f t="shared" si="234"/>
        <v>102.73469387755102</v>
      </c>
      <c r="P2553" s="8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11">
        <f t="shared" si="238"/>
        <v>40961.002141203702</v>
      </c>
      <c r="T2553" s="11">
        <f t="shared" si="23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7">
        <f t="shared" si="234"/>
        <v>106.5</v>
      </c>
      <c r="P2554" s="8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1">
        <f t="shared" si="238"/>
        <v>42769.559965277775</v>
      </c>
      <c r="T2554" s="11">
        <f t="shared" si="23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7">
        <f t="shared" si="234"/>
        <v>155.53333333333333</v>
      </c>
      <c r="P2555" s="8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11">
        <f t="shared" si="238"/>
        <v>41112.949155092589</v>
      </c>
      <c r="T2555" s="11">
        <f t="shared" si="23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7">
        <f t="shared" si="234"/>
        <v>122.8</v>
      </c>
      <c r="P2556" s="8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11">
        <f t="shared" si="238"/>
        <v>42124.828275462962</v>
      </c>
      <c r="T2556" s="11">
        <f t="shared" si="23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7">
        <f t="shared" si="234"/>
        <v>107.35</v>
      </c>
      <c r="P2557" s="8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11">
        <f t="shared" si="238"/>
        <v>41026.405011574076</v>
      </c>
      <c r="T2557" s="11">
        <f t="shared" si="23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7">
        <f t="shared" si="234"/>
        <v>105.50335570469798</v>
      </c>
      <c r="P2558" s="8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11">
        <f t="shared" si="238"/>
        <v>41222.741400462961</v>
      </c>
      <c r="T2558" s="11">
        <f t="shared" si="23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7">
        <f t="shared" si="234"/>
        <v>118.44444444444444</v>
      </c>
      <c r="P2559" s="8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11">
        <f t="shared" si="238"/>
        <v>41744.495208333334</v>
      </c>
      <c r="T2559" s="11">
        <f t="shared" si="23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7">
        <f t="shared" si="234"/>
        <v>108.88</v>
      </c>
      <c r="P2560" s="8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11">
        <f t="shared" si="238"/>
        <v>42093.610023148147</v>
      </c>
      <c r="T2560" s="11">
        <f t="shared" si="23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7">
        <f t="shared" si="234"/>
        <v>111.25</v>
      </c>
      <c r="P2561" s="8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1">
        <f t="shared" si="238"/>
        <v>40829.623657407406</v>
      </c>
      <c r="T2561" s="11">
        <f t="shared" si="23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7">
        <f t="shared" si="234"/>
        <v>100.1</v>
      </c>
      <c r="P2562" s="8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1">
        <f t="shared" si="238"/>
        <v>42039.701087962967</v>
      </c>
      <c r="T2562" s="11">
        <f t="shared" si="23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7">
        <f t="shared" ref="O2563:O2626" si="240">(E2563/D2563)*100</f>
        <v>0</v>
      </c>
      <c r="P2563" s="8" t="e">
        <f t="shared" ref="P2563:P2626" si="241">E2563/L2563</f>
        <v>#DIV/0!</v>
      </c>
      <c r="Q2563" s="9" t="str">
        <f t="shared" ref="Q2563:Q2626" si="242">LEFT(N2563, SEARCH("/",N2563,1)-1)</f>
        <v>food</v>
      </c>
      <c r="R2563" s="9" t="str">
        <f t="shared" ref="R2563:R2626" si="243">RIGHT(N2563, LEN(N2563)-SEARCH("/",N2563))</f>
        <v>food trucks</v>
      </c>
      <c r="S2563" s="11">
        <f t="shared" ref="S2563:S2626" si="244">((J2563/(60*60*24))+DATE(1970,1,1))+(-6/24)</f>
        <v>42260.278807870374</v>
      </c>
      <c r="T2563" s="11">
        <f t="shared" ref="T2563:T2626" si="245">((I2563/(60*60*24))+DATE(1970,1,1))+(-6/24)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7">
        <f t="shared" si="240"/>
        <v>0.75</v>
      </c>
      <c r="P2564" s="8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1">
        <f t="shared" si="244"/>
        <v>42594.274756944447</v>
      </c>
      <c r="T2564" s="11">
        <f t="shared" si="245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7">
        <f t="shared" si="240"/>
        <v>0</v>
      </c>
      <c r="P2565" s="8" t="e">
        <f t="shared" si="241"/>
        <v>#DIV/0!</v>
      </c>
      <c r="Q2565" s="9" t="str">
        <f t="shared" si="242"/>
        <v>food</v>
      </c>
      <c r="R2565" s="9" t="str">
        <f t="shared" si="243"/>
        <v>food trucks</v>
      </c>
      <c r="S2565" s="11">
        <f t="shared" si="244"/>
        <v>42154.889479166668</v>
      </c>
      <c r="T2565" s="11">
        <f t="shared" si="245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7">
        <f t="shared" si="240"/>
        <v>0</v>
      </c>
      <c r="P2566" s="8" t="e">
        <f t="shared" si="241"/>
        <v>#DIV/0!</v>
      </c>
      <c r="Q2566" s="9" t="str">
        <f t="shared" si="242"/>
        <v>food</v>
      </c>
      <c r="R2566" s="9" t="str">
        <f t="shared" si="243"/>
        <v>food trucks</v>
      </c>
      <c r="S2566" s="11">
        <f t="shared" si="244"/>
        <v>41821.790497685186</v>
      </c>
      <c r="T2566" s="11">
        <f t="shared" si="245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7">
        <f t="shared" si="240"/>
        <v>1</v>
      </c>
      <c r="P2567" s="8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1">
        <f t="shared" si="244"/>
        <v>42440.400335648148</v>
      </c>
      <c r="T2567" s="11">
        <f t="shared" si="245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7">
        <f t="shared" si="240"/>
        <v>0</v>
      </c>
      <c r="P2568" s="8" t="e">
        <f t="shared" si="241"/>
        <v>#DIV/0!</v>
      </c>
      <c r="Q2568" s="9" t="str">
        <f t="shared" si="242"/>
        <v>food</v>
      </c>
      <c r="R2568" s="9" t="str">
        <f t="shared" si="243"/>
        <v>food trucks</v>
      </c>
      <c r="S2568" s="11">
        <f t="shared" si="244"/>
        <v>41842.730879629627</v>
      </c>
      <c r="T2568" s="11">
        <f t="shared" si="245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7">
        <f t="shared" si="240"/>
        <v>0.26666666666666666</v>
      </c>
      <c r="P2569" s="8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1">
        <f t="shared" si="244"/>
        <v>42087.628912037035</v>
      </c>
      <c r="T2569" s="11">
        <f t="shared" si="245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7">
        <f t="shared" si="240"/>
        <v>0.5</v>
      </c>
      <c r="P2570" s="8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1">
        <f t="shared" si="244"/>
        <v>42584.416597222225</v>
      </c>
      <c r="T2570" s="11">
        <f t="shared" si="245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7">
        <f t="shared" si="240"/>
        <v>2.2307692307692308</v>
      </c>
      <c r="P2571" s="8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1">
        <f t="shared" si="244"/>
        <v>42233.855462962965</v>
      </c>
      <c r="T2571" s="11">
        <f t="shared" si="245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7">
        <f t="shared" si="240"/>
        <v>0.84285714285714297</v>
      </c>
      <c r="P2572" s="8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1">
        <f t="shared" si="244"/>
        <v>42744.653182870374</v>
      </c>
      <c r="T2572" s="11">
        <f t="shared" si="245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7">
        <f t="shared" si="240"/>
        <v>0.25</v>
      </c>
      <c r="P2573" s="8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1">
        <f t="shared" si="244"/>
        <v>42449.091678240744</v>
      </c>
      <c r="T2573" s="11">
        <f t="shared" si="245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7">
        <f t="shared" si="240"/>
        <v>0</v>
      </c>
      <c r="P2574" s="8" t="e">
        <f t="shared" si="241"/>
        <v>#DIV/0!</v>
      </c>
      <c r="Q2574" s="9" t="str">
        <f t="shared" si="242"/>
        <v>food</v>
      </c>
      <c r="R2574" s="9" t="str">
        <f t="shared" si="243"/>
        <v>food trucks</v>
      </c>
      <c r="S2574" s="11">
        <f t="shared" si="244"/>
        <v>42076.869409722218</v>
      </c>
      <c r="T2574" s="11">
        <f t="shared" si="245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7">
        <f t="shared" si="240"/>
        <v>0</v>
      </c>
      <c r="P2575" s="8" t="e">
        <f t="shared" si="241"/>
        <v>#DIV/0!</v>
      </c>
      <c r="Q2575" s="9" t="str">
        <f t="shared" si="242"/>
        <v>food</v>
      </c>
      <c r="R2575" s="9" t="str">
        <f t="shared" si="243"/>
        <v>food trucks</v>
      </c>
      <c r="S2575" s="11">
        <f t="shared" si="244"/>
        <v>41829.342002314814</v>
      </c>
      <c r="T2575" s="11">
        <f t="shared" si="245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7">
        <f t="shared" si="240"/>
        <v>0</v>
      </c>
      <c r="P2576" s="8" t="e">
        <f t="shared" si="241"/>
        <v>#DIV/0!</v>
      </c>
      <c r="Q2576" s="9" t="str">
        <f t="shared" si="242"/>
        <v>food</v>
      </c>
      <c r="R2576" s="9" t="str">
        <f t="shared" si="243"/>
        <v>food trucks</v>
      </c>
      <c r="S2576" s="11">
        <f t="shared" si="244"/>
        <v>42487.575752314813</v>
      </c>
      <c r="T2576" s="11">
        <f t="shared" si="245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7">
        <f t="shared" si="240"/>
        <v>0</v>
      </c>
      <c r="P2577" s="8" t="e">
        <f t="shared" si="241"/>
        <v>#DIV/0!</v>
      </c>
      <c r="Q2577" s="9" t="str">
        <f t="shared" si="242"/>
        <v>food</v>
      </c>
      <c r="R2577" s="9" t="str">
        <f t="shared" si="243"/>
        <v>food trucks</v>
      </c>
      <c r="S2577" s="11">
        <f t="shared" si="244"/>
        <v>41985.858726851853</v>
      </c>
      <c r="T2577" s="11">
        <f t="shared" si="245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7">
        <f t="shared" si="240"/>
        <v>0</v>
      </c>
      <c r="P2578" s="8" t="e">
        <f t="shared" si="241"/>
        <v>#DIV/0!</v>
      </c>
      <c r="Q2578" s="9" t="str">
        <f t="shared" si="242"/>
        <v>food</v>
      </c>
      <c r="R2578" s="9" t="str">
        <f t="shared" si="243"/>
        <v>food trucks</v>
      </c>
      <c r="S2578" s="11">
        <f t="shared" si="244"/>
        <v>42059.75980324074</v>
      </c>
      <c r="T2578" s="11">
        <f t="shared" si="245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7">
        <f t="shared" si="240"/>
        <v>0</v>
      </c>
      <c r="P2579" s="8" t="e">
        <f t="shared" si="241"/>
        <v>#DIV/0!</v>
      </c>
      <c r="Q2579" s="9" t="str">
        <f t="shared" si="242"/>
        <v>food</v>
      </c>
      <c r="R2579" s="9" t="str">
        <f t="shared" si="243"/>
        <v>food trucks</v>
      </c>
      <c r="S2579" s="11">
        <f t="shared" si="244"/>
        <v>41830.570567129631</v>
      </c>
      <c r="T2579" s="11">
        <f t="shared" si="245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7">
        <f t="shared" si="240"/>
        <v>0</v>
      </c>
      <c r="P2580" s="8" t="e">
        <f t="shared" si="241"/>
        <v>#DIV/0!</v>
      </c>
      <c r="Q2580" s="9" t="str">
        <f t="shared" si="242"/>
        <v>food</v>
      </c>
      <c r="R2580" s="9" t="str">
        <f t="shared" si="243"/>
        <v>food trucks</v>
      </c>
      <c r="S2580" s="11">
        <f t="shared" si="244"/>
        <v>42237.772905092592</v>
      </c>
      <c r="T2580" s="11">
        <f t="shared" si="245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7">
        <f t="shared" si="240"/>
        <v>0.13849999999999998</v>
      </c>
      <c r="P2581" s="8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11">
        <f t="shared" si="244"/>
        <v>41837.579895833333</v>
      </c>
      <c r="T2581" s="11">
        <f t="shared" si="245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7">
        <f t="shared" si="240"/>
        <v>0.6</v>
      </c>
      <c r="P2582" s="8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1">
        <f t="shared" si="244"/>
        <v>42110.076423611114</v>
      </c>
      <c r="T2582" s="11">
        <f t="shared" si="245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7">
        <f t="shared" si="240"/>
        <v>10.6</v>
      </c>
      <c r="P2583" s="8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11">
        <f t="shared" si="244"/>
        <v>42294.378449074073</v>
      </c>
      <c r="T2583" s="11">
        <f t="shared" si="245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7">
        <f t="shared" si="240"/>
        <v>1.1111111111111111E-3</v>
      </c>
      <c r="P2584" s="8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1">
        <f t="shared" si="244"/>
        <v>42642.738819444443</v>
      </c>
      <c r="T2584" s="11">
        <f t="shared" si="245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7">
        <f t="shared" si="240"/>
        <v>0.5</v>
      </c>
      <c r="P2585" s="8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1">
        <f t="shared" si="244"/>
        <v>42019.51944444445</v>
      </c>
      <c r="T2585" s="11">
        <f t="shared" si="245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7">
        <f t="shared" si="240"/>
        <v>0</v>
      </c>
      <c r="P2586" s="8" t="e">
        <f t="shared" si="241"/>
        <v>#DIV/0!</v>
      </c>
      <c r="Q2586" s="9" t="str">
        <f t="shared" si="242"/>
        <v>food</v>
      </c>
      <c r="R2586" s="9" t="str">
        <f t="shared" si="243"/>
        <v>food trucks</v>
      </c>
      <c r="S2586" s="11">
        <f t="shared" si="244"/>
        <v>42139.923252314809</v>
      </c>
      <c r="T2586" s="11">
        <f t="shared" si="245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7">
        <f t="shared" si="240"/>
        <v>0.16666666666666669</v>
      </c>
      <c r="P2587" s="8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1">
        <f t="shared" si="244"/>
        <v>41795.713333333333</v>
      </c>
      <c r="T2587" s="11">
        <f t="shared" si="245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7">
        <f t="shared" si="240"/>
        <v>0.16666666666666669</v>
      </c>
      <c r="P2588" s="8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1">
        <f t="shared" si="244"/>
        <v>42333.080277777779</v>
      </c>
      <c r="T2588" s="11">
        <f t="shared" si="245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7">
        <f t="shared" si="240"/>
        <v>2.4340000000000002</v>
      </c>
      <c r="P2589" s="8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11">
        <f t="shared" si="244"/>
        <v>42338.425381944442</v>
      </c>
      <c r="T2589" s="11">
        <f t="shared" si="245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7">
        <f t="shared" si="240"/>
        <v>3.8833333333333329</v>
      </c>
      <c r="P2590" s="8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11">
        <f t="shared" si="244"/>
        <v>42042.426226851851</v>
      </c>
      <c r="T2590" s="11">
        <f t="shared" si="245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7">
        <f t="shared" si="240"/>
        <v>0.01</v>
      </c>
      <c r="P2591" s="8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1">
        <f t="shared" si="244"/>
        <v>42422.286192129628</v>
      </c>
      <c r="T2591" s="11">
        <f t="shared" si="245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7">
        <f t="shared" si="240"/>
        <v>0</v>
      </c>
      <c r="P2592" s="8" t="e">
        <f t="shared" si="241"/>
        <v>#DIV/0!</v>
      </c>
      <c r="Q2592" s="9" t="str">
        <f t="shared" si="242"/>
        <v>food</v>
      </c>
      <c r="R2592" s="9" t="str">
        <f t="shared" si="243"/>
        <v>food trucks</v>
      </c>
      <c r="S2592" s="11">
        <f t="shared" si="244"/>
        <v>42388.339085648149</v>
      </c>
      <c r="T2592" s="11">
        <f t="shared" si="245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7">
        <f t="shared" si="240"/>
        <v>1.7333333333333332</v>
      </c>
      <c r="P2593" s="8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1">
        <f t="shared" si="244"/>
        <v>42382.656527777777</v>
      </c>
      <c r="T2593" s="11">
        <f t="shared" si="245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7">
        <f t="shared" si="240"/>
        <v>0.16666666666666669</v>
      </c>
      <c r="P2594" s="8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1">
        <f t="shared" si="244"/>
        <v>41887.551168981481</v>
      </c>
      <c r="T2594" s="11">
        <f t="shared" si="245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7">
        <f t="shared" si="240"/>
        <v>0</v>
      </c>
      <c r="P2595" s="8" t="e">
        <f t="shared" si="241"/>
        <v>#DIV/0!</v>
      </c>
      <c r="Q2595" s="9" t="str">
        <f t="shared" si="242"/>
        <v>food</v>
      </c>
      <c r="R2595" s="9" t="str">
        <f t="shared" si="243"/>
        <v>food trucks</v>
      </c>
      <c r="S2595" s="11">
        <f t="shared" si="244"/>
        <v>42089.595208333332</v>
      </c>
      <c r="T2595" s="11">
        <f t="shared" si="245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7">
        <f t="shared" si="240"/>
        <v>1.25E-3</v>
      </c>
      <c r="P2596" s="8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1">
        <f t="shared" si="244"/>
        <v>41828.717916666668</v>
      </c>
      <c r="T2596" s="11">
        <f t="shared" si="245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7">
        <f t="shared" si="240"/>
        <v>12.166666666666668</v>
      </c>
      <c r="P2597" s="8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11">
        <f t="shared" si="244"/>
        <v>42759.994212962964</v>
      </c>
      <c r="T2597" s="11">
        <f t="shared" si="245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7">
        <f t="shared" si="240"/>
        <v>23.588571428571427</v>
      </c>
      <c r="P2598" s="8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11">
        <f t="shared" si="244"/>
        <v>41828.414456018516</v>
      </c>
      <c r="T2598" s="11">
        <f t="shared" si="245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7">
        <f t="shared" si="240"/>
        <v>5.6666666666666661</v>
      </c>
      <c r="P2599" s="8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11">
        <f t="shared" si="244"/>
        <v>42510.091631944444</v>
      </c>
      <c r="T2599" s="11">
        <f t="shared" si="245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7">
        <f t="shared" si="240"/>
        <v>39</v>
      </c>
      <c r="P2600" s="8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11">
        <f t="shared" si="244"/>
        <v>42240.590289351851</v>
      </c>
      <c r="T2600" s="11">
        <f t="shared" si="245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7">
        <f t="shared" si="240"/>
        <v>0.99546510341776351</v>
      </c>
      <c r="P2601" s="8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1">
        <f t="shared" si="244"/>
        <v>41809.504016203704</v>
      </c>
      <c r="T2601" s="11">
        <f t="shared" si="245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7">
        <f t="shared" si="240"/>
        <v>6.9320000000000004</v>
      </c>
      <c r="P2602" s="8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11">
        <f t="shared" si="244"/>
        <v>42394.650462962964</v>
      </c>
      <c r="T2602" s="11">
        <f t="shared" si="245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7">
        <f t="shared" si="240"/>
        <v>661.4</v>
      </c>
      <c r="P2603" s="8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11">
        <f t="shared" si="244"/>
        <v>41150.652187500003</v>
      </c>
      <c r="T2603" s="11">
        <f t="shared" si="245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7">
        <f t="shared" si="240"/>
        <v>326.0916666666667</v>
      </c>
      <c r="P2604" s="8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11">
        <f t="shared" si="244"/>
        <v>41915.497314814813</v>
      </c>
      <c r="T2604" s="11">
        <f t="shared" si="245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7">
        <f t="shared" si="240"/>
        <v>101.48571428571429</v>
      </c>
      <c r="P2605" s="8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1">
        <f t="shared" si="244"/>
        <v>41617.662662037037</v>
      </c>
      <c r="T2605" s="11">
        <f t="shared" si="245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7">
        <f t="shared" si="240"/>
        <v>104.21799999999999</v>
      </c>
      <c r="P2606" s="8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11">
        <f t="shared" si="244"/>
        <v>40997.801192129627</v>
      </c>
      <c r="T2606" s="11">
        <f t="shared" si="245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7">
        <f t="shared" si="240"/>
        <v>107.42157000000002</v>
      </c>
      <c r="P2607" s="8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11">
        <f t="shared" si="244"/>
        <v>42508.291550925926</v>
      </c>
      <c r="T2607" s="11">
        <f t="shared" si="245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7">
        <f t="shared" si="240"/>
        <v>110.05454545454545</v>
      </c>
      <c r="P2608" s="8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11">
        <f t="shared" si="244"/>
        <v>41726.462754629625</v>
      </c>
      <c r="T2608" s="11">
        <f t="shared" si="245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7">
        <f t="shared" si="240"/>
        <v>407.7</v>
      </c>
      <c r="P2609" s="8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11">
        <f t="shared" si="244"/>
        <v>42184.624675925923</v>
      </c>
      <c r="T2609" s="11">
        <f t="shared" si="245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7">
        <f t="shared" si="240"/>
        <v>223.92500000000001</v>
      </c>
      <c r="P2610" s="8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11">
        <f t="shared" si="244"/>
        <v>42767.551712962959</v>
      </c>
      <c r="T2610" s="11">
        <f t="shared" si="245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7">
        <f t="shared" si="240"/>
        <v>303.80111428571428</v>
      </c>
      <c r="P2611" s="8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11">
        <f t="shared" si="244"/>
        <v>41074.987858796296</v>
      </c>
      <c r="T2611" s="11">
        <f t="shared" si="245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7">
        <f t="shared" si="240"/>
        <v>141.3251043268175</v>
      </c>
      <c r="P2612" s="8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11">
        <f t="shared" si="244"/>
        <v>42564.631076388891</v>
      </c>
      <c r="T2612" s="11">
        <f t="shared" si="245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7">
        <f t="shared" si="240"/>
        <v>2790.6363636363635</v>
      </c>
      <c r="P2613" s="8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11">
        <f t="shared" si="244"/>
        <v>42704.085810185185</v>
      </c>
      <c r="T2613" s="11">
        <f t="shared" si="245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7">
        <f t="shared" si="240"/>
        <v>171.76130000000001</v>
      </c>
      <c r="P2614" s="8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11">
        <f t="shared" si="244"/>
        <v>41981.893171296295</v>
      </c>
      <c r="T2614" s="11">
        <f t="shared" si="245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7">
        <f t="shared" si="240"/>
        <v>101.01333333333334</v>
      </c>
      <c r="P2615" s="8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11">
        <f t="shared" si="244"/>
        <v>41143.56821759259</v>
      </c>
      <c r="T2615" s="11">
        <f t="shared" si="245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7">
        <f t="shared" si="240"/>
        <v>102</v>
      </c>
      <c r="P2616" s="8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1">
        <f t="shared" si="244"/>
        <v>41730.458472222221</v>
      </c>
      <c r="T2616" s="11">
        <f t="shared" si="245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7">
        <f t="shared" si="240"/>
        <v>169.76511744127936</v>
      </c>
      <c r="P2617" s="8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11">
        <f t="shared" si="244"/>
        <v>42453.24726851852</v>
      </c>
      <c r="T2617" s="11">
        <f t="shared" si="245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7">
        <f t="shared" si="240"/>
        <v>114.53400000000001</v>
      </c>
      <c r="P2618" s="8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11">
        <f t="shared" si="244"/>
        <v>42211.74454861111</v>
      </c>
      <c r="T2618" s="11">
        <f t="shared" si="245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7">
        <f t="shared" si="240"/>
        <v>877.6</v>
      </c>
      <c r="P2619" s="8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11">
        <f t="shared" si="244"/>
        <v>41902.624432870369</v>
      </c>
      <c r="T2619" s="11">
        <f t="shared" si="245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7">
        <f t="shared" si="240"/>
        <v>105.38666666666667</v>
      </c>
      <c r="P2620" s="8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11">
        <f t="shared" si="244"/>
        <v>42279.542372685188</v>
      </c>
      <c r="T2620" s="11">
        <f t="shared" si="245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7">
        <f t="shared" si="240"/>
        <v>188.39999999999998</v>
      </c>
      <c r="P2621" s="8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11">
        <f t="shared" si="244"/>
        <v>42273.634305555555</v>
      </c>
      <c r="T2621" s="11">
        <f t="shared" si="245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7">
        <f t="shared" si="240"/>
        <v>143.65230769230772</v>
      </c>
      <c r="P2622" s="8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11">
        <f t="shared" si="244"/>
        <v>42250.91715277778</v>
      </c>
      <c r="T2622" s="11">
        <f t="shared" si="245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7">
        <f t="shared" si="240"/>
        <v>145.88</v>
      </c>
      <c r="P2623" s="8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11">
        <f t="shared" si="244"/>
        <v>42115.497546296298</v>
      </c>
      <c r="T2623" s="11">
        <f t="shared" si="245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7">
        <f t="shared" si="240"/>
        <v>131.184</v>
      </c>
      <c r="P2624" s="8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11">
        <f t="shared" si="244"/>
        <v>42689.49324074074</v>
      </c>
      <c r="T2624" s="11">
        <f t="shared" si="245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7">
        <f t="shared" si="240"/>
        <v>113.99999999999999</v>
      </c>
      <c r="P2625" s="8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11">
        <f t="shared" si="244"/>
        <v>42692.006550925929</v>
      </c>
      <c r="T2625" s="11">
        <f t="shared" si="245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7">
        <f t="shared" si="240"/>
        <v>1379.4206249999997</v>
      </c>
      <c r="P2626" s="8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11">
        <f t="shared" si="244"/>
        <v>41144.171550925923</v>
      </c>
      <c r="T2626" s="11">
        <f t="shared" si="245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7">
        <f t="shared" ref="O2627:O2690" si="246">(E2627/D2627)*100</f>
        <v>956</v>
      </c>
      <c r="P2627" s="8">
        <f t="shared" ref="P2627:P2690" si="247">E2627/L2627</f>
        <v>27.576923076923077</v>
      </c>
      <c r="Q2627" s="9" t="str">
        <f t="shared" ref="Q2627:Q2690" si="248">LEFT(N2627, SEARCH("/",N2627,1)-1)</f>
        <v>technology</v>
      </c>
      <c r="R2627" s="9" t="str">
        <f t="shared" ref="R2627:R2690" si="249">RIGHT(N2627, LEN(N2627)-SEARCH("/",N2627))</f>
        <v>space exploration</v>
      </c>
      <c r="S2627" s="11">
        <f t="shared" ref="S2627:S2690" si="250">((J2627/(60*60*24))+DATE(1970,1,1))+(-6/24)</f>
        <v>42658.560277777782</v>
      </c>
      <c r="T2627" s="11">
        <f t="shared" ref="T2627:T2690" si="251">((I2627/(60*60*24))+DATE(1970,1,1))+(-6/24)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7">
        <f t="shared" si="246"/>
        <v>112.00000000000001</v>
      </c>
      <c r="P2628" s="8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1">
        <f t="shared" si="250"/>
        <v>42128.378113425926</v>
      </c>
      <c r="T2628" s="11">
        <f t="shared" si="251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7">
        <f t="shared" si="246"/>
        <v>646.66666666666663</v>
      </c>
      <c r="P2629" s="8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11">
        <f t="shared" si="250"/>
        <v>42304.579409722224</v>
      </c>
      <c r="T2629" s="11">
        <f t="shared" si="251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7">
        <f t="shared" si="246"/>
        <v>110.36948748510132</v>
      </c>
      <c r="P2630" s="8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11">
        <f t="shared" si="250"/>
        <v>41953.716053240743</v>
      </c>
      <c r="T2630" s="11">
        <f t="shared" si="251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7">
        <f t="shared" si="246"/>
        <v>127.74000000000001</v>
      </c>
      <c r="P2631" s="8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1">
        <f t="shared" si="250"/>
        <v>42108.288449074069</v>
      </c>
      <c r="T2631" s="11">
        <f t="shared" si="251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7">
        <f t="shared" si="246"/>
        <v>157.9</v>
      </c>
      <c r="P2632" s="8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11">
        <f t="shared" si="250"/>
        <v>42523.855462962965</v>
      </c>
      <c r="T2632" s="11">
        <f t="shared" si="251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7">
        <f t="shared" si="246"/>
        <v>114.66525000000001</v>
      </c>
      <c r="P2633" s="8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11">
        <f t="shared" si="250"/>
        <v>42217.919293981482</v>
      </c>
      <c r="T2633" s="11">
        <f t="shared" si="251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7">
        <f t="shared" si="246"/>
        <v>137.00934579439252</v>
      </c>
      <c r="P2634" s="8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11">
        <f t="shared" si="250"/>
        <v>42493.811793981484</v>
      </c>
      <c r="T2634" s="11">
        <f t="shared" si="251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7">
        <f t="shared" si="246"/>
        <v>354.62</v>
      </c>
      <c r="P2635" s="8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11">
        <f t="shared" si="250"/>
        <v>41667.573287037041</v>
      </c>
      <c r="T2635" s="11">
        <f t="shared" si="251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7">
        <f t="shared" si="246"/>
        <v>106.02150537634409</v>
      </c>
      <c r="P2636" s="8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1">
        <f t="shared" si="250"/>
        <v>42612.406493055554</v>
      </c>
      <c r="T2636" s="11">
        <f t="shared" si="251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7">
        <f t="shared" si="246"/>
        <v>100</v>
      </c>
      <c r="P2637" s="8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11">
        <f t="shared" si="250"/>
        <v>42037.700937500005</v>
      </c>
      <c r="T2637" s="11">
        <f t="shared" si="251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7">
        <f t="shared" si="246"/>
        <v>187.3</v>
      </c>
      <c r="P2638" s="8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1">
        <f t="shared" si="250"/>
        <v>42636.364745370374</v>
      </c>
      <c r="T2638" s="11">
        <f t="shared" si="251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7">
        <f t="shared" si="246"/>
        <v>166.2</v>
      </c>
      <c r="P2639" s="8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11">
        <f t="shared" si="250"/>
        <v>42639.299479166672</v>
      </c>
      <c r="T2639" s="11">
        <f t="shared" si="251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7">
        <f t="shared" si="246"/>
        <v>101.72910662824208</v>
      </c>
      <c r="P2640" s="8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11">
        <f t="shared" si="250"/>
        <v>41989.663136574076</v>
      </c>
      <c r="T2640" s="11">
        <f t="shared" si="251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7">
        <f t="shared" si="246"/>
        <v>164</v>
      </c>
      <c r="P2641" s="8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11">
        <f t="shared" si="250"/>
        <v>42024.61513888889</v>
      </c>
      <c r="T2641" s="11">
        <f t="shared" si="251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7">
        <f t="shared" si="246"/>
        <v>105.66666666666666</v>
      </c>
      <c r="P2642" s="8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11">
        <f t="shared" si="250"/>
        <v>42102.910578703704</v>
      </c>
      <c r="T2642" s="11">
        <f t="shared" si="251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7">
        <f t="shared" si="246"/>
        <v>1</v>
      </c>
      <c r="P2643" s="8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1">
        <f t="shared" si="250"/>
        <v>41880.577118055553</v>
      </c>
      <c r="T2643" s="11">
        <f t="shared" si="251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7">
        <f t="shared" si="246"/>
        <v>0</v>
      </c>
      <c r="P2644" s="8" t="e">
        <f t="shared" si="247"/>
        <v>#DIV/0!</v>
      </c>
      <c r="Q2644" s="9" t="str">
        <f t="shared" si="248"/>
        <v>technology</v>
      </c>
      <c r="R2644" s="9" t="str">
        <f t="shared" si="249"/>
        <v>space exploration</v>
      </c>
      <c r="S2644" s="11">
        <f t="shared" si="250"/>
        <v>42535.996620370366</v>
      </c>
      <c r="T2644" s="11">
        <f t="shared" si="251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7">
        <f t="shared" si="246"/>
        <v>33.559730999999999</v>
      </c>
      <c r="P2645" s="8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11">
        <f t="shared" si="250"/>
        <v>42689.332349537042</v>
      </c>
      <c r="T2645" s="11">
        <f t="shared" si="251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7">
        <f t="shared" si="246"/>
        <v>2.0529999999999999</v>
      </c>
      <c r="P2646" s="8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11">
        <f t="shared" si="250"/>
        <v>42774.542071759264</v>
      </c>
      <c r="T2646" s="11">
        <f t="shared" si="251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7">
        <f t="shared" si="246"/>
        <v>10.5</v>
      </c>
      <c r="P2647" s="8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11">
        <f t="shared" si="250"/>
        <v>41921.592627314814</v>
      </c>
      <c r="T2647" s="11">
        <f t="shared" si="251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7">
        <f t="shared" si="246"/>
        <v>8.4172840000000004</v>
      </c>
      <c r="P2648" s="8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11">
        <f t="shared" si="250"/>
        <v>42226.063298611116</v>
      </c>
      <c r="T2648" s="11">
        <f t="shared" si="251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7">
        <f t="shared" si="246"/>
        <v>1.44</v>
      </c>
      <c r="P2649" s="8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1">
        <f t="shared" si="250"/>
        <v>42200.011793981481</v>
      </c>
      <c r="T2649" s="11">
        <f t="shared" si="251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7">
        <f t="shared" si="246"/>
        <v>0.88333333333333341</v>
      </c>
      <c r="P2650" s="8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11">
        <f t="shared" si="250"/>
        <v>42408.464814814812</v>
      </c>
      <c r="T2650" s="11">
        <f t="shared" si="251"/>
        <v>42438.464814814812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7">
        <f t="shared" si="246"/>
        <v>9.920000000000001E-2</v>
      </c>
      <c r="P2651" s="8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11">
        <f t="shared" si="250"/>
        <v>42341.74700231482</v>
      </c>
      <c r="T2651" s="11">
        <f t="shared" si="251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7">
        <f t="shared" si="246"/>
        <v>0.59666666666666668</v>
      </c>
      <c r="P2652" s="8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1">
        <f t="shared" si="250"/>
        <v>42695.374340277776</v>
      </c>
      <c r="T2652" s="11">
        <f t="shared" si="251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7">
        <f t="shared" si="246"/>
        <v>1.8689285714285715</v>
      </c>
      <c r="P2653" s="8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11">
        <f t="shared" si="250"/>
        <v>42327.555659722224</v>
      </c>
      <c r="T2653" s="11">
        <f t="shared" si="251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7">
        <f t="shared" si="246"/>
        <v>0.88500000000000001</v>
      </c>
      <c r="P2654" s="8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11">
        <f t="shared" si="250"/>
        <v>41952.908854166672</v>
      </c>
      <c r="T2654" s="11">
        <f t="shared" si="251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7">
        <f t="shared" si="246"/>
        <v>11.52156862745098</v>
      </c>
      <c r="P2655" s="8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11">
        <f t="shared" si="250"/>
        <v>41771.401932870373</v>
      </c>
      <c r="T2655" s="11">
        <f t="shared" si="251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7">
        <f t="shared" si="246"/>
        <v>5.1000000000000004E-2</v>
      </c>
      <c r="P2656" s="8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1">
        <f t="shared" si="250"/>
        <v>42055.350995370369</v>
      </c>
      <c r="T2656" s="11">
        <f t="shared" si="251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7">
        <f t="shared" si="246"/>
        <v>21.033333333333335</v>
      </c>
      <c r="P2657" s="8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11">
        <f t="shared" si="250"/>
        <v>42381.616284722222</v>
      </c>
      <c r="T2657" s="11">
        <f t="shared" si="251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7">
        <f t="shared" si="246"/>
        <v>11.436666666666667</v>
      </c>
      <c r="P2658" s="8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11">
        <f t="shared" si="250"/>
        <v>42767.438518518524</v>
      </c>
      <c r="T2658" s="11">
        <f t="shared" si="251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7">
        <f t="shared" si="246"/>
        <v>18.737933333333334</v>
      </c>
      <c r="P2659" s="8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11">
        <f t="shared" si="250"/>
        <v>42551.678854166668</v>
      </c>
      <c r="T2659" s="11">
        <f t="shared" si="251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7">
        <f t="shared" si="246"/>
        <v>9.285714285714286E-2</v>
      </c>
      <c r="P2660" s="8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1">
        <f t="shared" si="250"/>
        <v>42551.634189814809</v>
      </c>
      <c r="T2660" s="11">
        <f t="shared" si="251"/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7">
        <f t="shared" si="246"/>
        <v>2.7204081632653061</v>
      </c>
      <c r="P2661" s="8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1">
        <f t="shared" si="250"/>
        <v>42081.819560185184</v>
      </c>
      <c r="T2661" s="11">
        <f t="shared" si="251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7">
        <f t="shared" si="246"/>
        <v>9.5000000000000001E-2</v>
      </c>
      <c r="P2662" s="8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1">
        <f t="shared" si="250"/>
        <v>42272.463171296295</v>
      </c>
      <c r="T2662" s="11">
        <f t="shared" si="251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7">
        <f t="shared" si="246"/>
        <v>102.89999999999999</v>
      </c>
      <c r="P2663" s="8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1">
        <f t="shared" si="250"/>
        <v>41542.708449074074</v>
      </c>
      <c r="T2663" s="11">
        <f t="shared" si="251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7">
        <f t="shared" si="246"/>
        <v>106.80000000000001</v>
      </c>
      <c r="P2664" s="8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1">
        <f t="shared" si="250"/>
        <v>42207.496678240743</v>
      </c>
      <c r="T2664" s="11">
        <f t="shared" si="251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7">
        <f t="shared" si="246"/>
        <v>104.59625</v>
      </c>
      <c r="P2665" s="8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11">
        <f t="shared" si="250"/>
        <v>42222.372766203705</v>
      </c>
      <c r="T2665" s="11">
        <f t="shared" si="251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7">
        <f t="shared" si="246"/>
        <v>103.42857142857143</v>
      </c>
      <c r="P2666" s="8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11">
        <f t="shared" si="250"/>
        <v>42312.77542824074</v>
      </c>
      <c r="T2666" s="11">
        <f t="shared" si="251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7">
        <f t="shared" si="246"/>
        <v>123.14285714285715</v>
      </c>
      <c r="P2667" s="8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11">
        <f t="shared" si="250"/>
        <v>42083.645532407405</v>
      </c>
      <c r="T2667" s="11">
        <f t="shared" si="251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7">
        <f t="shared" si="246"/>
        <v>159.29509999999999</v>
      </c>
      <c r="P2668" s="8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11">
        <f t="shared" si="250"/>
        <v>42235.514340277776</v>
      </c>
      <c r="T2668" s="11">
        <f t="shared" si="251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7">
        <f t="shared" si="246"/>
        <v>110.66666666666667</v>
      </c>
      <c r="P2669" s="8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11">
        <f t="shared" si="250"/>
        <v>42380.676111111112</v>
      </c>
      <c r="T2669" s="11">
        <f t="shared" si="251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7">
        <f t="shared" si="246"/>
        <v>170.70000000000002</v>
      </c>
      <c r="P2670" s="8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11">
        <f t="shared" si="250"/>
        <v>42275.33871527778</v>
      </c>
      <c r="T2670" s="11">
        <f t="shared" si="251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7">
        <f t="shared" si="246"/>
        <v>125.125</v>
      </c>
      <c r="P2671" s="8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1">
        <f t="shared" si="250"/>
        <v>42318.785833333328</v>
      </c>
      <c r="T2671" s="11">
        <f t="shared" si="251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7">
        <f t="shared" si="246"/>
        <v>6.4158609339642041</v>
      </c>
      <c r="P2672" s="8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11">
        <f t="shared" si="250"/>
        <v>41820.770601851851</v>
      </c>
      <c r="T2672" s="11">
        <f t="shared" si="251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7">
        <f t="shared" si="246"/>
        <v>11.343999999999999</v>
      </c>
      <c r="P2673" s="8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11">
        <f t="shared" si="250"/>
        <v>41962.499027777776</v>
      </c>
      <c r="T2673" s="11">
        <f t="shared" si="251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7">
        <f t="shared" si="246"/>
        <v>33.19</v>
      </c>
      <c r="P2674" s="8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11">
        <f t="shared" si="250"/>
        <v>42344.634143518517</v>
      </c>
      <c r="T2674" s="11">
        <f t="shared" si="251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7">
        <f t="shared" si="246"/>
        <v>27.58</v>
      </c>
      <c r="P2675" s="8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11">
        <f t="shared" si="250"/>
        <v>41912.291655092595</v>
      </c>
      <c r="T2675" s="11">
        <f t="shared" si="251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7">
        <f t="shared" si="246"/>
        <v>62.839999999999996</v>
      </c>
      <c r="P2676" s="8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11">
        <f t="shared" si="250"/>
        <v>42529.382754629631</v>
      </c>
      <c r="T2676" s="11">
        <f t="shared" si="251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7">
        <f t="shared" si="246"/>
        <v>7.5880000000000001</v>
      </c>
      <c r="P2677" s="8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11">
        <f t="shared" si="250"/>
        <v>41923.607511574075</v>
      </c>
      <c r="T2677" s="11">
        <f t="shared" si="251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7">
        <f t="shared" si="246"/>
        <v>50.38095238095238</v>
      </c>
      <c r="P2678" s="8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11">
        <f t="shared" si="250"/>
        <v>42482.374699074076</v>
      </c>
      <c r="T2678" s="11">
        <f t="shared" si="251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7">
        <f t="shared" si="246"/>
        <v>17.512820512820511</v>
      </c>
      <c r="P2679" s="8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11">
        <f t="shared" si="250"/>
        <v>41792.779432870375</v>
      </c>
      <c r="T2679" s="11">
        <f t="shared" si="251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7">
        <f t="shared" si="246"/>
        <v>1.375E-2</v>
      </c>
      <c r="P2680" s="8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1">
        <f t="shared" si="250"/>
        <v>42241.548206018517</v>
      </c>
      <c r="T2680" s="11">
        <f t="shared" si="251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7">
        <f t="shared" si="246"/>
        <v>0.33</v>
      </c>
      <c r="P2681" s="8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1">
        <f t="shared" si="250"/>
        <v>42032.751087962963</v>
      </c>
      <c r="T2681" s="11">
        <f t="shared" si="251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7">
        <f t="shared" si="246"/>
        <v>0.86250000000000004</v>
      </c>
      <c r="P2682" s="8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1">
        <f t="shared" si="250"/>
        <v>42435.961701388893</v>
      </c>
      <c r="T2682" s="11">
        <f t="shared" si="251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7">
        <f t="shared" si="246"/>
        <v>0.6875</v>
      </c>
      <c r="P2683" s="8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1">
        <f t="shared" si="250"/>
        <v>41805.645254629628</v>
      </c>
      <c r="T2683" s="11">
        <f t="shared" si="251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7">
        <f t="shared" si="246"/>
        <v>28.299999999999997</v>
      </c>
      <c r="P2684" s="8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1">
        <f t="shared" si="250"/>
        <v>41932.621990740743</v>
      </c>
      <c r="T2684" s="11">
        <f t="shared" si="251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7">
        <f t="shared" si="246"/>
        <v>0.24</v>
      </c>
      <c r="P2685" s="8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1">
        <f t="shared" si="250"/>
        <v>42034.50509259259</v>
      </c>
      <c r="T2685" s="11">
        <f t="shared" si="251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7">
        <f t="shared" si="246"/>
        <v>1.1428571428571428</v>
      </c>
      <c r="P2686" s="8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1">
        <f t="shared" si="250"/>
        <v>41820.664641203708</v>
      </c>
      <c r="T2686" s="11">
        <f t="shared" si="251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7">
        <f t="shared" si="246"/>
        <v>0.02</v>
      </c>
      <c r="P2687" s="8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1">
        <f t="shared" si="250"/>
        <v>42061.44594907407</v>
      </c>
      <c r="T2687" s="11">
        <f t="shared" si="251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7">
        <f t="shared" si="246"/>
        <v>0</v>
      </c>
      <c r="P2688" s="8" t="e">
        <f t="shared" si="247"/>
        <v>#DIV/0!</v>
      </c>
      <c r="Q2688" s="9" t="str">
        <f t="shared" si="248"/>
        <v>food</v>
      </c>
      <c r="R2688" s="9" t="str">
        <f t="shared" si="249"/>
        <v>food trucks</v>
      </c>
      <c r="S2688" s="11">
        <f t="shared" si="250"/>
        <v>41892.724803240737</v>
      </c>
      <c r="T2688" s="11">
        <f t="shared" si="251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7">
        <f t="shared" si="246"/>
        <v>0</v>
      </c>
      <c r="P2689" s="8" t="e">
        <f t="shared" si="247"/>
        <v>#DIV/0!</v>
      </c>
      <c r="Q2689" s="9" t="str">
        <f t="shared" si="248"/>
        <v>food</v>
      </c>
      <c r="R2689" s="9" t="str">
        <f t="shared" si="249"/>
        <v>food trucks</v>
      </c>
      <c r="S2689" s="11">
        <f t="shared" si="250"/>
        <v>42154.39025462963</v>
      </c>
      <c r="T2689" s="11">
        <f t="shared" si="251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7">
        <f t="shared" si="246"/>
        <v>0.14799999999999999</v>
      </c>
      <c r="P2690" s="8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11">
        <f t="shared" si="250"/>
        <v>42027.86886574074</v>
      </c>
      <c r="T2690" s="11">
        <f t="shared" si="251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7">
        <f t="shared" ref="O2691:O2754" si="252">(E2691/D2691)*100</f>
        <v>2.8571428571428571E-3</v>
      </c>
      <c r="P2691" s="8">
        <f t="shared" ref="P2691:P2754" si="253">E2691/L2691</f>
        <v>1</v>
      </c>
      <c r="Q2691" s="9" t="str">
        <f t="shared" ref="Q2691:Q2754" si="254">LEFT(N2691, SEARCH("/",N2691,1)-1)</f>
        <v>food</v>
      </c>
      <c r="R2691" s="9" t="str">
        <f t="shared" ref="R2691:R2754" si="255">RIGHT(N2691, LEN(N2691)-SEARCH("/",N2691))</f>
        <v>food trucks</v>
      </c>
      <c r="S2691" s="11">
        <f t="shared" ref="S2691:S2754" si="256">((J2691/(60*60*24))+DATE(1970,1,1))+(-6/24)</f>
        <v>42551.711689814816</v>
      </c>
      <c r="T2691" s="11">
        <f t="shared" ref="T2691:T2754" si="257">((I2691/(60*60*24))+DATE(1970,1,1))+(-6/24)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7">
        <f t="shared" si="252"/>
        <v>10.7325</v>
      </c>
      <c r="P2692" s="8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11">
        <f t="shared" si="256"/>
        <v>42112.855046296296</v>
      </c>
      <c r="T2692" s="11">
        <f t="shared" si="257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7">
        <f t="shared" si="252"/>
        <v>5.3846153846153842E-2</v>
      </c>
      <c r="P2693" s="8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1">
        <f t="shared" si="256"/>
        <v>42089.474039351851</v>
      </c>
      <c r="T2693" s="11">
        <f t="shared" si="257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7">
        <f t="shared" si="252"/>
        <v>0.7142857142857143</v>
      </c>
      <c r="P2694" s="8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1">
        <f t="shared" si="256"/>
        <v>42058.084027777775</v>
      </c>
      <c r="T2694" s="11">
        <f t="shared" si="257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7">
        <f t="shared" si="252"/>
        <v>0.8</v>
      </c>
      <c r="P2695" s="8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11">
        <f t="shared" si="256"/>
        <v>41833.888495370367</v>
      </c>
      <c r="T2695" s="11">
        <f t="shared" si="257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7">
        <f t="shared" si="252"/>
        <v>3.3333333333333335E-3</v>
      </c>
      <c r="P2696" s="8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1">
        <f t="shared" si="256"/>
        <v>41877.890497685185</v>
      </c>
      <c r="T2696" s="11">
        <f t="shared" si="257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7">
        <f t="shared" si="252"/>
        <v>0.47333333333333333</v>
      </c>
      <c r="P2697" s="8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11">
        <f t="shared" si="256"/>
        <v>42047.931921296295</v>
      </c>
      <c r="T2697" s="11">
        <f t="shared" si="257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7">
        <f t="shared" si="252"/>
        <v>5.65</v>
      </c>
      <c r="P2698" s="8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11">
        <f t="shared" si="256"/>
        <v>41964.594444444447</v>
      </c>
      <c r="T2698" s="11">
        <f t="shared" si="257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7">
        <f t="shared" si="252"/>
        <v>26.35217391304348</v>
      </c>
      <c r="P2699" s="8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11">
        <f t="shared" si="256"/>
        <v>42187.690081018518</v>
      </c>
      <c r="T2699" s="11">
        <f t="shared" si="257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7">
        <f t="shared" si="252"/>
        <v>0.325125</v>
      </c>
      <c r="P2700" s="8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11">
        <f t="shared" si="256"/>
        <v>41787.648240740738</v>
      </c>
      <c r="T2700" s="11">
        <f t="shared" si="257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7">
        <f t="shared" si="252"/>
        <v>0</v>
      </c>
      <c r="P2701" s="8" t="e">
        <f t="shared" si="253"/>
        <v>#DIV/0!</v>
      </c>
      <c r="Q2701" s="9" t="str">
        <f t="shared" si="254"/>
        <v>food</v>
      </c>
      <c r="R2701" s="9" t="str">
        <f t="shared" si="255"/>
        <v>food trucks</v>
      </c>
      <c r="S2701" s="11">
        <f t="shared" si="256"/>
        <v>41829.646562499998</v>
      </c>
      <c r="T2701" s="11">
        <f t="shared" si="257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7">
        <f t="shared" si="252"/>
        <v>0.7000700070007001</v>
      </c>
      <c r="P2702" s="8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1">
        <f t="shared" si="256"/>
        <v>41870.624675925923</v>
      </c>
      <c r="T2702" s="11">
        <f t="shared" si="257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7">
        <f t="shared" si="252"/>
        <v>46.176470588235297</v>
      </c>
      <c r="P2703" s="8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11">
        <f t="shared" si="256"/>
        <v>42801.524699074071</v>
      </c>
      <c r="T2703" s="11">
        <f t="shared" si="257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7">
        <f t="shared" si="252"/>
        <v>34.410000000000004</v>
      </c>
      <c r="P2704" s="8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11">
        <f t="shared" si="256"/>
        <v>42800.551817129628</v>
      </c>
      <c r="T2704" s="11">
        <f t="shared" si="257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7">
        <f t="shared" si="252"/>
        <v>103.75000000000001</v>
      </c>
      <c r="P2705" s="8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11">
        <f t="shared" si="256"/>
        <v>42756.440162037034</v>
      </c>
      <c r="T2705" s="11">
        <f t="shared" si="257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7">
        <f t="shared" si="252"/>
        <v>6.0263157894736841</v>
      </c>
      <c r="P2706" s="8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11">
        <f t="shared" si="256"/>
        <v>42787.612430555557</v>
      </c>
      <c r="T2706" s="11">
        <f t="shared" si="257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7">
        <f t="shared" si="252"/>
        <v>10.539393939393939</v>
      </c>
      <c r="P2707" s="8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11">
        <f t="shared" si="256"/>
        <v>42773.666180555556</v>
      </c>
      <c r="T2707" s="11">
        <f t="shared" si="257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7">
        <f t="shared" si="252"/>
        <v>112.29714285714284</v>
      </c>
      <c r="P2708" s="8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11">
        <f t="shared" si="256"/>
        <v>41899.044942129629</v>
      </c>
      <c r="T2708" s="11">
        <f t="shared" si="257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7">
        <f t="shared" si="252"/>
        <v>350.84462500000001</v>
      </c>
      <c r="P2709" s="8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11">
        <f t="shared" si="256"/>
        <v>41391.532905092594</v>
      </c>
      <c r="T2709" s="11">
        <f t="shared" si="257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7">
        <f t="shared" si="252"/>
        <v>233.21535</v>
      </c>
      <c r="P2710" s="8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11">
        <f t="shared" si="256"/>
        <v>42512.448217592595</v>
      </c>
      <c r="T2710" s="11">
        <f t="shared" si="257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7">
        <f t="shared" si="252"/>
        <v>101.60599999999999</v>
      </c>
      <c r="P2711" s="8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11">
        <f t="shared" si="256"/>
        <v>42611.899780092594</v>
      </c>
      <c r="T2711" s="11">
        <f t="shared" si="257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7">
        <f t="shared" si="252"/>
        <v>153.90035000000003</v>
      </c>
      <c r="P2712" s="8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11">
        <f t="shared" si="256"/>
        <v>41827.979490740741</v>
      </c>
      <c r="T2712" s="11">
        <f t="shared" si="257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7">
        <f t="shared" si="252"/>
        <v>100.7161125319693</v>
      </c>
      <c r="P2713" s="8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11">
        <f t="shared" si="256"/>
        <v>41780.495254629626</v>
      </c>
      <c r="T2713" s="11">
        <f t="shared" si="257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7">
        <f t="shared" si="252"/>
        <v>131.38181818181818</v>
      </c>
      <c r="P2714" s="8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11">
        <f t="shared" si="256"/>
        <v>41431.812037037038</v>
      </c>
      <c r="T2714" s="11">
        <f t="shared" si="257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7">
        <f t="shared" si="252"/>
        <v>102.24133333333334</v>
      </c>
      <c r="P2715" s="8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11">
        <f t="shared" si="256"/>
        <v>42322.403749999998</v>
      </c>
      <c r="T2715" s="11">
        <f t="shared" si="257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7">
        <f t="shared" si="252"/>
        <v>116.35599999999999</v>
      </c>
      <c r="P2716" s="8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11">
        <f t="shared" si="256"/>
        <v>42629.405046296291</v>
      </c>
      <c r="T2716" s="11">
        <f t="shared" si="257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7">
        <f t="shared" si="252"/>
        <v>264.62241666666665</v>
      </c>
      <c r="P2717" s="8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11">
        <f t="shared" si="256"/>
        <v>42387.148472222223</v>
      </c>
      <c r="T2717" s="11">
        <f t="shared" si="257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7">
        <f t="shared" si="252"/>
        <v>119.98010000000001</v>
      </c>
      <c r="P2718" s="8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11">
        <f t="shared" si="256"/>
        <v>42255.083252314813</v>
      </c>
      <c r="T2718" s="11">
        <f t="shared" si="257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7">
        <f t="shared" si="252"/>
        <v>120.10400000000001</v>
      </c>
      <c r="P2719" s="8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11">
        <f t="shared" si="256"/>
        <v>41934.664918981478</v>
      </c>
      <c r="T2719" s="11">
        <f t="shared" si="257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7">
        <f t="shared" si="252"/>
        <v>103.58333333333334</v>
      </c>
      <c r="P2720" s="8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11">
        <f t="shared" si="256"/>
        <v>42465.346585648149</v>
      </c>
      <c r="T2720" s="11">
        <f t="shared" si="257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7">
        <f t="shared" si="252"/>
        <v>108.83333333333334</v>
      </c>
      <c r="P2721" s="8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11">
        <f t="shared" si="256"/>
        <v>42417.781180555554</v>
      </c>
      <c r="T2721" s="11">
        <f t="shared" si="257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7">
        <f t="shared" si="252"/>
        <v>118.12400000000001</v>
      </c>
      <c r="P2722" s="8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11">
        <f t="shared" si="256"/>
        <v>42655.215891203705</v>
      </c>
      <c r="T2722" s="11">
        <f t="shared" si="257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7">
        <f t="shared" si="252"/>
        <v>1462</v>
      </c>
      <c r="P2723" s="8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11">
        <f t="shared" si="256"/>
        <v>41493.293958333335</v>
      </c>
      <c r="T2723" s="11">
        <f t="shared" si="257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7">
        <f t="shared" si="252"/>
        <v>252.54</v>
      </c>
      <c r="P2724" s="8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11">
        <f t="shared" si="256"/>
        <v>42704.607094907406</v>
      </c>
      <c r="T2724" s="11">
        <f t="shared" si="257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7">
        <f t="shared" si="252"/>
        <v>140.05000000000001</v>
      </c>
      <c r="P2725" s="8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11">
        <f t="shared" si="256"/>
        <v>41944.58898148148</v>
      </c>
      <c r="T2725" s="11">
        <f t="shared" si="257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7">
        <f t="shared" si="252"/>
        <v>296.87520259319291</v>
      </c>
      <c r="P2726" s="8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11">
        <f t="shared" si="256"/>
        <v>42199.07707175926</v>
      </c>
      <c r="T2726" s="11">
        <f t="shared" si="257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7">
        <f t="shared" si="252"/>
        <v>144.54249999999999</v>
      </c>
      <c r="P2727" s="8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11">
        <f t="shared" si="256"/>
        <v>42745.494618055556</v>
      </c>
      <c r="T2727" s="11">
        <f t="shared" si="257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7">
        <f t="shared" si="252"/>
        <v>105.745</v>
      </c>
      <c r="P2728" s="8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11">
        <f t="shared" si="256"/>
        <v>42452.329988425925</v>
      </c>
      <c r="T2728" s="11">
        <f t="shared" si="257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7">
        <f t="shared" si="252"/>
        <v>493.21000000000004</v>
      </c>
      <c r="P2729" s="8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11">
        <f t="shared" si="256"/>
        <v>42198.426655092597</v>
      </c>
      <c r="T2729" s="11">
        <f t="shared" si="257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7">
        <f t="shared" si="252"/>
        <v>201.82666666666668</v>
      </c>
      <c r="P2730" s="8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11">
        <f t="shared" si="256"/>
        <v>42333.34993055556</v>
      </c>
      <c r="T2730" s="11">
        <f t="shared" si="257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7">
        <f t="shared" si="252"/>
        <v>104.44</v>
      </c>
      <c r="P2731" s="8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11">
        <f t="shared" si="256"/>
        <v>42094.990706018521</v>
      </c>
      <c r="T2731" s="11">
        <f t="shared" si="257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7">
        <f t="shared" si="252"/>
        <v>170.29262962962963</v>
      </c>
      <c r="P2732" s="8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11">
        <f t="shared" si="256"/>
        <v>41351.291377314818</v>
      </c>
      <c r="T2732" s="11">
        <f t="shared" si="257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7">
        <f t="shared" si="252"/>
        <v>104.30333333333333</v>
      </c>
      <c r="P2733" s="8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11">
        <f t="shared" si="256"/>
        <v>41872.275717592594</v>
      </c>
      <c r="T2733" s="11">
        <f t="shared" si="257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7">
        <f t="shared" si="252"/>
        <v>118.25000000000001</v>
      </c>
      <c r="P2734" s="8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11">
        <f t="shared" si="256"/>
        <v>41389.558194444442</v>
      </c>
      <c r="T2734" s="11">
        <f t="shared" si="257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7">
        <f t="shared" si="252"/>
        <v>107.538</v>
      </c>
      <c r="P2735" s="8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11">
        <f t="shared" si="256"/>
        <v>42044.022847222222</v>
      </c>
      <c r="T2735" s="11">
        <f t="shared" si="257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7">
        <f t="shared" si="252"/>
        <v>2260300</v>
      </c>
      <c r="P2736" s="8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11">
        <f t="shared" si="256"/>
        <v>42626.418888888889</v>
      </c>
      <c r="T2736" s="11">
        <f t="shared" si="257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7">
        <f t="shared" si="252"/>
        <v>978.13466666666682</v>
      </c>
      <c r="P2737" s="8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11">
        <f t="shared" si="256"/>
        <v>41315.870949074073</v>
      </c>
      <c r="T2737" s="11">
        <f t="shared" si="257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7">
        <f t="shared" si="252"/>
        <v>122.9</v>
      </c>
      <c r="P2738" s="8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11">
        <f t="shared" si="256"/>
        <v>41722.416354166664</v>
      </c>
      <c r="T2738" s="11">
        <f t="shared" si="257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7">
        <f t="shared" si="252"/>
        <v>246.0608</v>
      </c>
      <c r="P2739" s="8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11">
        <f t="shared" si="256"/>
        <v>41611.667673611111</v>
      </c>
      <c r="T2739" s="11">
        <f t="shared" si="257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7">
        <f t="shared" si="252"/>
        <v>147.94</v>
      </c>
      <c r="P2740" s="8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11">
        <f t="shared" si="256"/>
        <v>42619.893564814818</v>
      </c>
      <c r="T2740" s="11">
        <f t="shared" si="257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7">
        <f t="shared" si="252"/>
        <v>384.09090909090907</v>
      </c>
      <c r="P2741" s="8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11">
        <f t="shared" si="256"/>
        <v>41719.637928240743</v>
      </c>
      <c r="T2741" s="11">
        <f t="shared" si="257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7">
        <f t="shared" si="252"/>
        <v>103.33333333333334</v>
      </c>
      <c r="P2742" s="8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11">
        <f t="shared" si="256"/>
        <v>42044.781851851847</v>
      </c>
      <c r="T2742" s="11">
        <f t="shared" si="257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7">
        <f t="shared" si="252"/>
        <v>0.43750000000000006</v>
      </c>
      <c r="P2743" s="8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1">
        <f t="shared" si="256"/>
        <v>41911.407430555555</v>
      </c>
      <c r="T2743" s="11">
        <f t="shared" si="257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7">
        <f t="shared" si="252"/>
        <v>29.24</v>
      </c>
      <c r="P2744" s="8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11">
        <f t="shared" si="256"/>
        <v>41030.469756944447</v>
      </c>
      <c r="T2744" s="11">
        <f t="shared" si="257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7">
        <f t="shared" si="252"/>
        <v>0</v>
      </c>
      <c r="P2745" s="8" t="e">
        <f t="shared" si="253"/>
        <v>#DIV/0!</v>
      </c>
      <c r="Q2745" s="9" t="str">
        <f t="shared" si="254"/>
        <v>publishing</v>
      </c>
      <c r="R2745" s="9" t="str">
        <f t="shared" si="255"/>
        <v>children's books</v>
      </c>
      <c r="S2745" s="11">
        <f t="shared" si="256"/>
        <v>42632.078784722224</v>
      </c>
      <c r="T2745" s="11">
        <f t="shared" si="257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7">
        <f t="shared" si="252"/>
        <v>5.21875</v>
      </c>
      <c r="P2746" s="8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11">
        <f t="shared" si="256"/>
        <v>40937.812476851854</v>
      </c>
      <c r="T2746" s="11">
        <f t="shared" si="257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7">
        <f t="shared" si="252"/>
        <v>21.887499999999999</v>
      </c>
      <c r="P2747" s="8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11">
        <f t="shared" si="256"/>
        <v>41044.738055555557</v>
      </c>
      <c r="T2747" s="11">
        <f t="shared" si="257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7">
        <f t="shared" si="252"/>
        <v>26.700000000000003</v>
      </c>
      <c r="P2748" s="8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11">
        <f t="shared" si="256"/>
        <v>41850.531377314815</v>
      </c>
      <c r="T2748" s="11">
        <f t="shared" si="257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7">
        <f t="shared" si="252"/>
        <v>28.000000000000004</v>
      </c>
      <c r="P2749" s="8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1">
        <f t="shared" si="256"/>
        <v>41044.398113425923</v>
      </c>
      <c r="T2749" s="11">
        <f t="shared" si="257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7">
        <f t="shared" si="252"/>
        <v>1.06</v>
      </c>
      <c r="P2750" s="8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1">
        <f t="shared" si="256"/>
        <v>42585.4606712963</v>
      </c>
      <c r="T2750" s="11">
        <f t="shared" si="257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7">
        <f t="shared" si="252"/>
        <v>1.0999999999999999</v>
      </c>
      <c r="P2751" s="8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1">
        <f t="shared" si="256"/>
        <v>42068.549039351856</v>
      </c>
      <c r="T2751" s="11">
        <f t="shared" si="257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7">
        <f t="shared" si="252"/>
        <v>0</v>
      </c>
      <c r="P2752" s="8" t="e">
        <f t="shared" si="253"/>
        <v>#DIV/0!</v>
      </c>
      <c r="Q2752" s="9" t="str">
        <f t="shared" si="254"/>
        <v>publishing</v>
      </c>
      <c r="R2752" s="9" t="str">
        <f t="shared" si="255"/>
        <v>children's books</v>
      </c>
      <c r="S2752" s="11">
        <f t="shared" si="256"/>
        <v>41078.649826388893</v>
      </c>
      <c r="T2752" s="11">
        <f t="shared" si="257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7">
        <f t="shared" si="252"/>
        <v>0</v>
      </c>
      <c r="P2753" s="8" t="e">
        <f t="shared" si="253"/>
        <v>#DIV/0!</v>
      </c>
      <c r="Q2753" s="9" t="str">
        <f t="shared" si="254"/>
        <v>publishing</v>
      </c>
      <c r="R2753" s="9" t="str">
        <f t="shared" si="255"/>
        <v>children's books</v>
      </c>
      <c r="S2753" s="11">
        <f t="shared" si="256"/>
        <v>41747.637060185181</v>
      </c>
      <c r="T2753" s="11">
        <f t="shared" si="257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7">
        <f t="shared" si="252"/>
        <v>11.458333333333332</v>
      </c>
      <c r="P2754" s="8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11">
        <f t="shared" si="256"/>
        <v>40855.515092592592</v>
      </c>
      <c r="T2754" s="11">
        <f t="shared" si="257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7">
        <f t="shared" ref="O2755:O2818" si="258">(E2755/D2755)*100</f>
        <v>19</v>
      </c>
      <c r="P2755" s="8">
        <f t="shared" ref="P2755:P2818" si="259">E2755/L2755</f>
        <v>47.5</v>
      </c>
      <c r="Q2755" s="9" t="str">
        <f t="shared" ref="Q2755:Q2818" si="260">LEFT(N2755, SEARCH("/",N2755,1)-1)</f>
        <v>publishing</v>
      </c>
      <c r="R2755" s="9" t="str">
        <f t="shared" ref="R2755:R2818" si="261">RIGHT(N2755, LEN(N2755)-SEARCH("/",N2755))</f>
        <v>children's books</v>
      </c>
      <c r="S2755" s="11">
        <f t="shared" ref="S2755:S2818" si="262">((J2755/(60*60*24))+DATE(1970,1,1))+(-6/24)</f>
        <v>41117.650729166664</v>
      </c>
      <c r="T2755" s="11">
        <f t="shared" ref="T2755:T2818" si="263">((I2755/(60*60*24))+DATE(1970,1,1))+(-6/24)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7">
        <f t="shared" si="258"/>
        <v>0</v>
      </c>
      <c r="P2756" s="8" t="e">
        <f t="shared" si="259"/>
        <v>#DIV/0!</v>
      </c>
      <c r="Q2756" s="9" t="str">
        <f t="shared" si="260"/>
        <v>publishing</v>
      </c>
      <c r="R2756" s="9" t="str">
        <f t="shared" si="261"/>
        <v>children's books</v>
      </c>
      <c r="S2756" s="11">
        <f t="shared" si="262"/>
        <v>41863.386006944442</v>
      </c>
      <c r="T2756" s="11">
        <f t="shared" si="263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7">
        <f t="shared" si="258"/>
        <v>52</v>
      </c>
      <c r="P2757" s="8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11">
        <f t="shared" si="262"/>
        <v>42072.540821759263</v>
      </c>
      <c r="T2757" s="11">
        <f t="shared" si="263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7">
        <f t="shared" si="258"/>
        <v>10.48</v>
      </c>
      <c r="P2758" s="8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1">
        <f t="shared" si="262"/>
        <v>41620.650474537033</v>
      </c>
      <c r="T2758" s="11">
        <f t="shared" si="263"/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7">
        <f t="shared" si="258"/>
        <v>0.66666666666666674</v>
      </c>
      <c r="P2759" s="8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1">
        <f t="shared" si="262"/>
        <v>42573.40662037037</v>
      </c>
      <c r="T2759" s="11">
        <f t="shared" si="263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7">
        <f t="shared" si="258"/>
        <v>11.700000000000001</v>
      </c>
      <c r="P2760" s="8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1">
        <f t="shared" si="262"/>
        <v>42639.191932870366</v>
      </c>
      <c r="T2760" s="11">
        <f t="shared" si="263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7">
        <f t="shared" si="258"/>
        <v>10.5</v>
      </c>
      <c r="P2761" s="8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1">
        <f t="shared" si="262"/>
        <v>42524.11650462963</v>
      </c>
      <c r="T2761" s="11">
        <f t="shared" si="263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7">
        <f t="shared" si="258"/>
        <v>0</v>
      </c>
      <c r="P2762" s="8" t="e">
        <f t="shared" si="259"/>
        <v>#DIV/0!</v>
      </c>
      <c r="Q2762" s="9" t="str">
        <f t="shared" si="260"/>
        <v>publishing</v>
      </c>
      <c r="R2762" s="9" t="str">
        <f t="shared" si="261"/>
        <v>children's books</v>
      </c>
      <c r="S2762" s="11">
        <f t="shared" si="262"/>
        <v>41415.211319444446</v>
      </c>
      <c r="T2762" s="11">
        <f t="shared" si="263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7">
        <f t="shared" si="258"/>
        <v>0.72</v>
      </c>
      <c r="P2763" s="8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1">
        <f t="shared" si="262"/>
        <v>41246.813576388886</v>
      </c>
      <c r="T2763" s="11">
        <f t="shared" si="263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7">
        <f t="shared" si="258"/>
        <v>0.76923076923076927</v>
      </c>
      <c r="P2764" s="8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1">
        <f t="shared" si="262"/>
        <v>40926.786979166667</v>
      </c>
      <c r="T2764" s="11">
        <f t="shared" si="263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7">
        <f t="shared" si="258"/>
        <v>0.22842639593908631</v>
      </c>
      <c r="P2765" s="8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1">
        <f t="shared" si="262"/>
        <v>41373.329675925925</v>
      </c>
      <c r="T2765" s="11">
        <f t="shared" si="263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7">
        <f t="shared" si="258"/>
        <v>1.125</v>
      </c>
      <c r="P2766" s="8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1">
        <f t="shared" si="262"/>
        <v>41030.042025462964</v>
      </c>
      <c r="T2766" s="11">
        <f t="shared" si="263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7">
        <f t="shared" si="258"/>
        <v>0</v>
      </c>
      <c r="P2767" s="8" t="e">
        <f t="shared" si="259"/>
        <v>#DIV/0!</v>
      </c>
      <c r="Q2767" s="9" t="str">
        <f t="shared" si="260"/>
        <v>publishing</v>
      </c>
      <c r="R2767" s="9" t="str">
        <f t="shared" si="261"/>
        <v>children's books</v>
      </c>
      <c r="S2767" s="11">
        <f t="shared" si="262"/>
        <v>41194.329027777778</v>
      </c>
      <c r="T2767" s="11">
        <f t="shared" si="263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7">
        <f t="shared" si="258"/>
        <v>2</v>
      </c>
      <c r="P2768" s="8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1">
        <f t="shared" si="262"/>
        <v>40736.418032407411</v>
      </c>
      <c r="T2768" s="11">
        <f t="shared" si="263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7">
        <f t="shared" si="258"/>
        <v>0.85000000000000009</v>
      </c>
      <c r="P2769" s="8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11">
        <f t="shared" si="262"/>
        <v>42172.708912037036</v>
      </c>
      <c r="T2769" s="11">
        <f t="shared" si="263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7">
        <f t="shared" si="258"/>
        <v>14.314285714285715</v>
      </c>
      <c r="P2770" s="8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11">
        <f t="shared" si="262"/>
        <v>40967.364849537036</v>
      </c>
      <c r="T2770" s="11">
        <f t="shared" si="263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7">
        <f t="shared" si="258"/>
        <v>0.25</v>
      </c>
      <c r="P2771" s="8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1">
        <f t="shared" si="262"/>
        <v>41745.576273148152</v>
      </c>
      <c r="T2771" s="11">
        <f t="shared" si="263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7">
        <f t="shared" si="258"/>
        <v>10.411249999999999</v>
      </c>
      <c r="P2772" s="8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11">
        <f t="shared" si="262"/>
        <v>41686.455208333333</v>
      </c>
      <c r="T2772" s="11">
        <f t="shared" si="263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7">
        <f t="shared" si="258"/>
        <v>0</v>
      </c>
      <c r="P2773" s="8" t="e">
        <f t="shared" si="259"/>
        <v>#DIV/0!</v>
      </c>
      <c r="Q2773" s="9" t="str">
        <f t="shared" si="260"/>
        <v>publishing</v>
      </c>
      <c r="R2773" s="9" t="str">
        <f t="shared" si="261"/>
        <v>children's books</v>
      </c>
      <c r="S2773" s="11">
        <f t="shared" si="262"/>
        <v>41257.281712962962</v>
      </c>
      <c r="T2773" s="11">
        <f t="shared" si="263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7">
        <f t="shared" si="258"/>
        <v>0</v>
      </c>
      <c r="P2774" s="8" t="e">
        <f t="shared" si="259"/>
        <v>#DIV/0!</v>
      </c>
      <c r="Q2774" s="9" t="str">
        <f t="shared" si="260"/>
        <v>publishing</v>
      </c>
      <c r="R2774" s="9" t="str">
        <f t="shared" si="261"/>
        <v>children's books</v>
      </c>
      <c r="S2774" s="11">
        <f t="shared" si="262"/>
        <v>41537.619143518517</v>
      </c>
      <c r="T2774" s="11">
        <f t="shared" si="263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7">
        <f t="shared" si="258"/>
        <v>0.18867924528301888</v>
      </c>
      <c r="P2775" s="8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1">
        <f t="shared" si="262"/>
        <v>42474.61482638889</v>
      </c>
      <c r="T2775" s="11">
        <f t="shared" si="263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7">
        <f t="shared" si="258"/>
        <v>14.249999999999998</v>
      </c>
      <c r="P2776" s="8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11">
        <f t="shared" si="262"/>
        <v>41310.876481481479</v>
      </c>
      <c r="T2776" s="11">
        <f t="shared" si="263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7">
        <f t="shared" si="258"/>
        <v>3</v>
      </c>
      <c r="P2777" s="8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1">
        <f t="shared" si="262"/>
        <v>40862.763356481482</v>
      </c>
      <c r="T2777" s="11">
        <f t="shared" si="263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7">
        <f t="shared" si="258"/>
        <v>7.8809523809523814</v>
      </c>
      <c r="P2778" s="8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11">
        <f t="shared" si="262"/>
        <v>42136.047175925924</v>
      </c>
      <c r="T2778" s="11">
        <f t="shared" si="263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7">
        <f t="shared" si="258"/>
        <v>0.33333333333333337</v>
      </c>
      <c r="P2779" s="8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1">
        <f t="shared" si="262"/>
        <v>42172.419027777782</v>
      </c>
      <c r="T2779" s="11">
        <f t="shared" si="263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7">
        <f t="shared" si="258"/>
        <v>25.545454545454543</v>
      </c>
      <c r="P2780" s="8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11">
        <f t="shared" si="262"/>
        <v>41846.728078703702</v>
      </c>
      <c r="T2780" s="11">
        <f t="shared" si="263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7">
        <f t="shared" si="258"/>
        <v>2.12</v>
      </c>
      <c r="P2781" s="8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1">
        <f t="shared" si="262"/>
        <v>42300.335891203707</v>
      </c>
      <c r="T2781" s="11">
        <f t="shared" si="263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7">
        <f t="shared" si="258"/>
        <v>0</v>
      </c>
      <c r="P2782" s="8" t="e">
        <f t="shared" si="259"/>
        <v>#DIV/0!</v>
      </c>
      <c r="Q2782" s="9" t="str">
        <f t="shared" si="260"/>
        <v>publishing</v>
      </c>
      <c r="R2782" s="9" t="str">
        <f t="shared" si="261"/>
        <v>children's books</v>
      </c>
      <c r="S2782" s="11">
        <f t="shared" si="262"/>
        <v>42774.197777777779</v>
      </c>
      <c r="T2782" s="11">
        <f t="shared" si="263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7">
        <f t="shared" si="258"/>
        <v>105.28</v>
      </c>
      <c r="P2783" s="8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1">
        <f t="shared" si="262"/>
        <v>42018.69159722222</v>
      </c>
      <c r="T2783" s="11">
        <f t="shared" si="263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7">
        <f t="shared" si="258"/>
        <v>120</v>
      </c>
      <c r="P2784" s="8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11">
        <f t="shared" si="262"/>
        <v>42026.674976851849</v>
      </c>
      <c r="T2784" s="11">
        <f t="shared" si="263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7">
        <f t="shared" si="258"/>
        <v>114.5</v>
      </c>
      <c r="P2785" s="8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11">
        <f t="shared" si="262"/>
        <v>42103.285254629634</v>
      </c>
      <c r="T2785" s="11">
        <f t="shared" si="263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7">
        <f t="shared" si="258"/>
        <v>119</v>
      </c>
      <c r="P2786" s="8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11">
        <f t="shared" si="262"/>
        <v>41920.537534722222</v>
      </c>
      <c r="T2786" s="11">
        <f t="shared" si="263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7">
        <f t="shared" si="258"/>
        <v>104.67999999999999</v>
      </c>
      <c r="P2787" s="8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11">
        <f t="shared" si="262"/>
        <v>42557.939432870371</v>
      </c>
      <c r="T2787" s="11">
        <f t="shared" si="263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7">
        <f t="shared" si="258"/>
        <v>117.83999999999999</v>
      </c>
      <c r="P2788" s="8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11">
        <f t="shared" si="262"/>
        <v>41815.319212962961</v>
      </c>
      <c r="T2788" s="11">
        <f t="shared" si="263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7">
        <f t="shared" si="258"/>
        <v>119.7</v>
      </c>
      <c r="P2789" s="8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1">
        <f t="shared" si="262"/>
        <v>41807.948518518519</v>
      </c>
      <c r="T2789" s="11">
        <f t="shared" si="263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7">
        <f t="shared" si="258"/>
        <v>102.49999999999999</v>
      </c>
      <c r="P2790" s="8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1">
        <f t="shared" si="262"/>
        <v>42550.451886574076</v>
      </c>
      <c r="T2790" s="11">
        <f t="shared" si="263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7">
        <f t="shared" si="258"/>
        <v>101.16666666666667</v>
      </c>
      <c r="P2791" s="8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11">
        <f t="shared" si="262"/>
        <v>42055.763124999998</v>
      </c>
      <c r="T2791" s="11">
        <f t="shared" si="263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7">
        <f t="shared" si="258"/>
        <v>105.33333333333333</v>
      </c>
      <c r="P2792" s="8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11">
        <f t="shared" si="262"/>
        <v>42016.688692129625</v>
      </c>
      <c r="T2792" s="11">
        <f t="shared" si="263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7">
        <f t="shared" si="258"/>
        <v>102.49999999999999</v>
      </c>
      <c r="P2793" s="8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11">
        <f t="shared" si="262"/>
        <v>42591.649988425925</v>
      </c>
      <c r="T2793" s="11">
        <f t="shared" si="263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7">
        <f t="shared" si="258"/>
        <v>107.60000000000001</v>
      </c>
      <c r="P2794" s="8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11">
        <f t="shared" si="262"/>
        <v>42182.981006944443</v>
      </c>
      <c r="T2794" s="11">
        <f t="shared" si="263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7">
        <f t="shared" si="258"/>
        <v>110.5675</v>
      </c>
      <c r="P2795" s="8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11">
        <f t="shared" si="262"/>
        <v>42176.169039351851</v>
      </c>
      <c r="T2795" s="11">
        <f t="shared" si="263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7">
        <f t="shared" si="258"/>
        <v>150</v>
      </c>
      <c r="P2796" s="8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1">
        <f t="shared" si="262"/>
        <v>42416.441655092596</v>
      </c>
      <c r="T2796" s="11">
        <f t="shared" si="263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7">
        <f t="shared" si="258"/>
        <v>104.28571428571429</v>
      </c>
      <c r="P2797" s="8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1">
        <f t="shared" si="262"/>
        <v>41780.275937500002</v>
      </c>
      <c r="T2797" s="11">
        <f t="shared" si="263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7">
        <f t="shared" si="258"/>
        <v>115.5</v>
      </c>
      <c r="P2798" s="8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1">
        <f t="shared" si="262"/>
        <v>41795.278101851851</v>
      </c>
      <c r="T2798" s="11">
        <f t="shared" si="263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7">
        <f t="shared" si="258"/>
        <v>102.64512500000001</v>
      </c>
      <c r="P2799" s="8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11">
        <f t="shared" si="262"/>
        <v>41798.69027777778</v>
      </c>
      <c r="T2799" s="11">
        <f t="shared" si="263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7">
        <f t="shared" si="258"/>
        <v>101.4</v>
      </c>
      <c r="P2800" s="8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11">
        <f t="shared" si="262"/>
        <v>42201.425011574072</v>
      </c>
      <c r="T2800" s="11">
        <f t="shared" si="263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7">
        <f t="shared" si="258"/>
        <v>116.6348</v>
      </c>
      <c r="P2801" s="8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11">
        <f t="shared" si="262"/>
        <v>42507.014699074076</v>
      </c>
      <c r="T2801" s="11">
        <f t="shared" si="263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7">
        <f t="shared" si="258"/>
        <v>133</v>
      </c>
      <c r="P2802" s="8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11">
        <f t="shared" si="262"/>
        <v>41948.302847222221</v>
      </c>
      <c r="T2802" s="11">
        <f t="shared" si="263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7">
        <f t="shared" si="258"/>
        <v>133.20000000000002</v>
      </c>
      <c r="P2803" s="8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11">
        <f t="shared" si="262"/>
        <v>41899.993159722224</v>
      </c>
      <c r="T2803" s="11">
        <f t="shared" si="263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7">
        <f t="shared" si="258"/>
        <v>101.83333333333333</v>
      </c>
      <c r="P2804" s="8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11">
        <f t="shared" si="262"/>
        <v>42192.39707175926</v>
      </c>
      <c r="T2804" s="11">
        <f t="shared" si="263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7">
        <f t="shared" si="258"/>
        <v>127.95</v>
      </c>
      <c r="P2805" s="8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11">
        <f t="shared" si="262"/>
        <v>42157.815694444449</v>
      </c>
      <c r="T2805" s="11">
        <f t="shared" si="263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7">
        <f t="shared" si="258"/>
        <v>114.99999999999999</v>
      </c>
      <c r="P2806" s="8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1">
        <f t="shared" si="262"/>
        <v>41881.203587962962</v>
      </c>
      <c r="T2806" s="11">
        <f t="shared" si="263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7">
        <f t="shared" si="258"/>
        <v>110.00000000000001</v>
      </c>
      <c r="P2807" s="8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11">
        <f t="shared" si="262"/>
        <v>42213.255474537036</v>
      </c>
      <c r="T2807" s="11">
        <f t="shared" si="263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7">
        <f t="shared" si="258"/>
        <v>112.1</v>
      </c>
      <c r="P2808" s="8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1">
        <f t="shared" si="262"/>
        <v>42185.017245370371</v>
      </c>
      <c r="T2808" s="11">
        <f t="shared" si="263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7">
        <f t="shared" si="258"/>
        <v>126</v>
      </c>
      <c r="P2809" s="8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11">
        <f t="shared" si="262"/>
        <v>42154.623124999998</v>
      </c>
      <c r="T2809" s="11">
        <f t="shared" si="263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7">
        <f t="shared" si="258"/>
        <v>100.24444444444444</v>
      </c>
      <c r="P2810" s="8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11">
        <f t="shared" si="262"/>
        <v>42208.59646990741</v>
      </c>
      <c r="T2810" s="11">
        <f t="shared" si="263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7">
        <f t="shared" si="258"/>
        <v>102.4</v>
      </c>
      <c r="P2811" s="8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11">
        <f t="shared" si="262"/>
        <v>42451.246817129635</v>
      </c>
      <c r="T2811" s="11">
        <f t="shared" si="263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7">
        <f t="shared" si="258"/>
        <v>108.2</v>
      </c>
      <c r="P2812" s="8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11">
        <f t="shared" si="262"/>
        <v>41758.88962962963</v>
      </c>
      <c r="T2812" s="11">
        <f t="shared" si="263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7">
        <f t="shared" si="258"/>
        <v>100.27</v>
      </c>
      <c r="P2813" s="8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11">
        <f t="shared" si="262"/>
        <v>42028.246562500004</v>
      </c>
      <c r="T2813" s="11">
        <f t="shared" si="263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7">
        <f t="shared" si="258"/>
        <v>113.3</v>
      </c>
      <c r="P2814" s="8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11">
        <f t="shared" si="262"/>
        <v>42054.49418981481</v>
      </c>
      <c r="T2814" s="11">
        <f t="shared" si="263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7">
        <f t="shared" si="258"/>
        <v>127.57571428571428</v>
      </c>
      <c r="P2815" s="8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11">
        <f t="shared" si="262"/>
        <v>42693.492604166662</v>
      </c>
      <c r="T2815" s="11">
        <f t="shared" si="263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7">
        <f t="shared" si="258"/>
        <v>107.73333333333332</v>
      </c>
      <c r="P2816" s="8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1">
        <f t="shared" si="262"/>
        <v>42103.149479166663</v>
      </c>
      <c r="T2816" s="11">
        <f t="shared" si="263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7">
        <f t="shared" si="258"/>
        <v>242</v>
      </c>
      <c r="P2817" s="8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11">
        <f t="shared" si="262"/>
        <v>42559.526724537034</v>
      </c>
      <c r="T2817" s="11">
        <f t="shared" si="263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7">
        <f t="shared" si="258"/>
        <v>141.56666666666666</v>
      </c>
      <c r="P2818" s="8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11">
        <f t="shared" si="262"/>
        <v>42188.217499999999</v>
      </c>
      <c r="T2818" s="11">
        <f t="shared" si="263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7">
        <f t="shared" ref="O2819:O2882" si="264">(E2819/D2819)*100</f>
        <v>130</v>
      </c>
      <c r="P2819" s="8">
        <f t="shared" ref="P2819:P2882" si="265">E2819/L2819</f>
        <v>23.636363636363637</v>
      </c>
      <c r="Q2819" s="9" t="str">
        <f t="shared" ref="Q2819:Q2882" si="266">LEFT(N2819, SEARCH("/",N2819,1)-1)</f>
        <v>theater</v>
      </c>
      <c r="R2819" s="9" t="str">
        <f t="shared" ref="R2819:R2882" si="267">RIGHT(N2819, LEN(N2819)-SEARCH("/",N2819))</f>
        <v>plays</v>
      </c>
      <c r="S2819" s="11">
        <f t="shared" ref="S2819:S2882" si="268">((J2819/(60*60*24))+DATE(1970,1,1))+(-6/24)</f>
        <v>42023.384976851856</v>
      </c>
      <c r="T2819" s="11">
        <f t="shared" ref="T2819:T2882" si="269">((I2819/(60*60*24))+DATE(1970,1,1))+(-6/24)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7">
        <f t="shared" si="264"/>
        <v>106.03</v>
      </c>
      <c r="P2820" s="8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11">
        <f t="shared" si="268"/>
        <v>42250.348217592589</v>
      </c>
      <c r="T2820" s="11">
        <f t="shared" si="26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7">
        <f t="shared" si="264"/>
        <v>104.80000000000001</v>
      </c>
      <c r="P2821" s="8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11">
        <f t="shared" si="268"/>
        <v>42139.275567129633</v>
      </c>
      <c r="T2821" s="11">
        <f t="shared" si="26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7">
        <f t="shared" si="264"/>
        <v>136</v>
      </c>
      <c r="P2822" s="8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1">
        <f t="shared" si="268"/>
        <v>42401.360983796301</v>
      </c>
      <c r="T2822" s="11">
        <f t="shared" si="26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7">
        <f t="shared" si="264"/>
        <v>100</v>
      </c>
      <c r="P2823" s="8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11">
        <f t="shared" si="268"/>
        <v>41875.672858796301</v>
      </c>
      <c r="T2823" s="11">
        <f t="shared" si="26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7">
        <f t="shared" si="264"/>
        <v>100</v>
      </c>
      <c r="P2824" s="8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11">
        <f t="shared" si="268"/>
        <v>42060.433935185181</v>
      </c>
      <c r="T2824" s="11">
        <f t="shared" si="26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7">
        <f t="shared" si="264"/>
        <v>124</v>
      </c>
      <c r="P2825" s="8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11">
        <f t="shared" si="268"/>
        <v>42066.761643518519</v>
      </c>
      <c r="T2825" s="11">
        <f t="shared" si="26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7">
        <f t="shared" si="264"/>
        <v>116.92307692307693</v>
      </c>
      <c r="P2826" s="8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11">
        <f t="shared" si="268"/>
        <v>42136.020787037036</v>
      </c>
      <c r="T2826" s="11">
        <f t="shared" si="26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7">
        <f t="shared" si="264"/>
        <v>103.33333333333334</v>
      </c>
      <c r="P2827" s="8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11">
        <f t="shared" si="268"/>
        <v>42312.542662037042</v>
      </c>
      <c r="T2827" s="11">
        <f t="shared" si="26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7">
        <f t="shared" si="264"/>
        <v>107.74999999999999</v>
      </c>
      <c r="P2828" s="8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11">
        <f t="shared" si="268"/>
        <v>42170.784861111111</v>
      </c>
      <c r="T2828" s="11">
        <f t="shared" si="26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7">
        <f t="shared" si="264"/>
        <v>120.24999999999999</v>
      </c>
      <c r="P2829" s="8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11">
        <f t="shared" si="268"/>
        <v>42494.433634259258</v>
      </c>
      <c r="T2829" s="11">
        <f t="shared" si="26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7">
        <f t="shared" si="264"/>
        <v>100.37894736842105</v>
      </c>
      <c r="P2830" s="8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11">
        <f t="shared" si="268"/>
        <v>42254.014687499999</v>
      </c>
      <c r="T2830" s="11">
        <f t="shared" si="26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7">
        <f t="shared" si="264"/>
        <v>106.52</v>
      </c>
      <c r="P2831" s="8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11">
        <f t="shared" si="268"/>
        <v>42495.184236111112</v>
      </c>
      <c r="T2831" s="11">
        <f t="shared" si="26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7">
        <f t="shared" si="264"/>
        <v>100</v>
      </c>
      <c r="P2832" s="8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11">
        <f t="shared" si="268"/>
        <v>41758.589675925927</v>
      </c>
      <c r="T2832" s="11">
        <f t="shared" si="26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7">
        <f t="shared" si="264"/>
        <v>110.66666666666667</v>
      </c>
      <c r="P2833" s="8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11">
        <f t="shared" si="268"/>
        <v>42171.574884259258</v>
      </c>
      <c r="T2833" s="11">
        <f t="shared" si="26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7">
        <f t="shared" si="264"/>
        <v>114.71959999999999</v>
      </c>
      <c r="P2834" s="8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11">
        <f t="shared" si="268"/>
        <v>41938.459421296298</v>
      </c>
      <c r="T2834" s="11">
        <f t="shared" si="26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7">
        <f t="shared" si="264"/>
        <v>108.25925925925925</v>
      </c>
      <c r="P2835" s="8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11">
        <f t="shared" si="268"/>
        <v>42267.877696759257</v>
      </c>
      <c r="T2835" s="11">
        <f t="shared" si="26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7">
        <f t="shared" si="264"/>
        <v>170</v>
      </c>
      <c r="P2836" s="8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11">
        <f t="shared" si="268"/>
        <v>42019.709837962961</v>
      </c>
      <c r="T2836" s="11">
        <f t="shared" si="26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7">
        <f t="shared" si="264"/>
        <v>187.09899999999999</v>
      </c>
      <c r="P2837" s="8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11">
        <f t="shared" si="268"/>
        <v>42313.453900462962</v>
      </c>
      <c r="T2837" s="11">
        <f t="shared" si="26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7">
        <f t="shared" si="264"/>
        <v>107.77777777777777</v>
      </c>
      <c r="P2838" s="8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11">
        <f t="shared" si="268"/>
        <v>42746.011782407411</v>
      </c>
      <c r="T2838" s="11">
        <f t="shared" si="26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7">
        <f t="shared" si="264"/>
        <v>100</v>
      </c>
      <c r="P2839" s="8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11">
        <f t="shared" si="268"/>
        <v>42307.658379629633</v>
      </c>
      <c r="T2839" s="11">
        <f t="shared" si="26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7">
        <f t="shared" si="264"/>
        <v>120.24999999999999</v>
      </c>
      <c r="P2840" s="8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11">
        <f t="shared" si="268"/>
        <v>41842.357592592591</v>
      </c>
      <c r="T2840" s="11">
        <f t="shared" si="26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7">
        <f t="shared" si="264"/>
        <v>111.42857142857143</v>
      </c>
      <c r="P2841" s="8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11">
        <f t="shared" si="268"/>
        <v>41852.990208333329</v>
      </c>
      <c r="T2841" s="11">
        <f t="shared" si="26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7">
        <f t="shared" si="264"/>
        <v>104</v>
      </c>
      <c r="P2842" s="8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11">
        <f t="shared" si="268"/>
        <v>42059.785636574074</v>
      </c>
      <c r="T2842" s="11">
        <f t="shared" si="26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7">
        <f t="shared" si="264"/>
        <v>1</v>
      </c>
      <c r="P2843" s="8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1">
        <f t="shared" si="268"/>
        <v>42291.489548611113</v>
      </c>
      <c r="T2843" s="11">
        <f t="shared" si="26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7">
        <f t="shared" si="264"/>
        <v>0</v>
      </c>
      <c r="P2844" s="8" t="e">
        <f t="shared" si="265"/>
        <v>#DIV/0!</v>
      </c>
      <c r="Q2844" s="9" t="str">
        <f t="shared" si="266"/>
        <v>theater</v>
      </c>
      <c r="R2844" s="9" t="str">
        <f t="shared" si="267"/>
        <v>plays</v>
      </c>
      <c r="S2844" s="11">
        <f t="shared" si="268"/>
        <v>41784.70248842593</v>
      </c>
      <c r="T2844" s="11">
        <f t="shared" si="26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7">
        <f t="shared" si="264"/>
        <v>0</v>
      </c>
      <c r="P2845" s="8" t="e">
        <f t="shared" si="265"/>
        <v>#DIV/0!</v>
      </c>
      <c r="Q2845" s="9" t="str">
        <f t="shared" si="266"/>
        <v>theater</v>
      </c>
      <c r="R2845" s="9" t="str">
        <f t="shared" si="267"/>
        <v>plays</v>
      </c>
      <c r="S2845" s="11">
        <f t="shared" si="268"/>
        <v>42492.487847222219</v>
      </c>
      <c r="T2845" s="11">
        <f t="shared" si="26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7">
        <f t="shared" si="264"/>
        <v>5.4545454545454541</v>
      </c>
      <c r="P2846" s="8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1">
        <f t="shared" si="268"/>
        <v>42709.296064814815</v>
      </c>
      <c r="T2846" s="11">
        <f t="shared" si="26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7">
        <f t="shared" si="264"/>
        <v>31.546666666666667</v>
      </c>
      <c r="P2847" s="8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11">
        <f t="shared" si="268"/>
        <v>42102.766585648147</v>
      </c>
      <c r="T2847" s="11">
        <f t="shared" si="26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7">
        <f t="shared" si="264"/>
        <v>0</v>
      </c>
      <c r="P2848" s="8" t="e">
        <f t="shared" si="265"/>
        <v>#DIV/0!</v>
      </c>
      <c r="Q2848" s="9" t="str">
        <f t="shared" si="266"/>
        <v>theater</v>
      </c>
      <c r="R2848" s="9" t="str">
        <f t="shared" si="267"/>
        <v>plays</v>
      </c>
      <c r="S2848" s="11">
        <f t="shared" si="268"/>
        <v>42108.442060185189</v>
      </c>
      <c r="T2848" s="11">
        <f t="shared" si="26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7">
        <f t="shared" si="264"/>
        <v>0</v>
      </c>
      <c r="P2849" s="8" t="e">
        <f t="shared" si="265"/>
        <v>#DIV/0!</v>
      </c>
      <c r="Q2849" s="9" t="str">
        <f t="shared" si="266"/>
        <v>theater</v>
      </c>
      <c r="R2849" s="9" t="str">
        <f t="shared" si="267"/>
        <v>plays</v>
      </c>
      <c r="S2849" s="11">
        <f t="shared" si="268"/>
        <v>42453.556307870371</v>
      </c>
      <c r="T2849" s="11">
        <f t="shared" si="26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7">
        <f t="shared" si="264"/>
        <v>0.2</v>
      </c>
      <c r="P2850" s="8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11">
        <f t="shared" si="268"/>
        <v>42123.398831018523</v>
      </c>
      <c r="T2850" s="11">
        <f t="shared" si="26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7">
        <f t="shared" si="264"/>
        <v>1</v>
      </c>
      <c r="P2851" s="8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1">
        <f t="shared" si="268"/>
        <v>42453.178240740745</v>
      </c>
      <c r="T2851" s="11">
        <f t="shared" si="26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7">
        <f t="shared" si="264"/>
        <v>3.8875000000000002</v>
      </c>
      <c r="P2852" s="8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11">
        <f t="shared" si="268"/>
        <v>41857.757071759261</v>
      </c>
      <c r="T2852" s="11">
        <f t="shared" si="26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7">
        <f t="shared" si="264"/>
        <v>0</v>
      </c>
      <c r="P2853" s="8" t="e">
        <f t="shared" si="265"/>
        <v>#DIV/0!</v>
      </c>
      <c r="Q2853" s="9" t="str">
        <f t="shared" si="266"/>
        <v>theater</v>
      </c>
      <c r="R2853" s="9" t="str">
        <f t="shared" si="267"/>
        <v>plays</v>
      </c>
      <c r="S2853" s="11">
        <f t="shared" si="268"/>
        <v>42389.752650462964</v>
      </c>
      <c r="T2853" s="11">
        <f t="shared" si="26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7">
        <f t="shared" si="264"/>
        <v>1.9</v>
      </c>
      <c r="P2854" s="8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11">
        <f t="shared" si="268"/>
        <v>41780.795173611114</v>
      </c>
      <c r="T2854" s="11">
        <f t="shared" si="26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7">
        <f t="shared" si="264"/>
        <v>0</v>
      </c>
      <c r="P2855" s="8" t="e">
        <f t="shared" si="265"/>
        <v>#DIV/0!</v>
      </c>
      <c r="Q2855" s="9" t="str">
        <f t="shared" si="266"/>
        <v>theater</v>
      </c>
      <c r="R2855" s="9" t="str">
        <f t="shared" si="267"/>
        <v>plays</v>
      </c>
      <c r="S2855" s="11">
        <f t="shared" si="268"/>
        <v>41835.940937499996</v>
      </c>
      <c r="T2855" s="11">
        <f t="shared" si="26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7">
        <f t="shared" si="264"/>
        <v>41.699999999999996</v>
      </c>
      <c r="P2856" s="8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11">
        <f t="shared" si="268"/>
        <v>42111.46665509259</v>
      </c>
      <c r="T2856" s="11">
        <f t="shared" si="26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7">
        <f t="shared" si="264"/>
        <v>50</v>
      </c>
      <c r="P2857" s="8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1">
        <f t="shared" si="268"/>
        <v>42369.757766203707</v>
      </c>
      <c r="T2857" s="11">
        <f t="shared" si="26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7">
        <f t="shared" si="264"/>
        <v>4.8666666666666663</v>
      </c>
      <c r="P2858" s="8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11">
        <f t="shared" si="268"/>
        <v>42164.787581018521</v>
      </c>
      <c r="T2858" s="11">
        <f t="shared" si="26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7">
        <f t="shared" si="264"/>
        <v>19.736842105263158</v>
      </c>
      <c r="P2859" s="8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1">
        <f t="shared" si="268"/>
        <v>42726.670081018514</v>
      </c>
      <c r="T2859" s="11">
        <f t="shared" si="26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7">
        <f t="shared" si="264"/>
        <v>0</v>
      </c>
      <c r="P2860" s="8" t="e">
        <f t="shared" si="265"/>
        <v>#DIV/0!</v>
      </c>
      <c r="Q2860" s="9" t="str">
        <f t="shared" si="266"/>
        <v>theater</v>
      </c>
      <c r="R2860" s="9" t="str">
        <f t="shared" si="267"/>
        <v>plays</v>
      </c>
      <c r="S2860" s="11">
        <f t="shared" si="268"/>
        <v>41954.295081018514</v>
      </c>
      <c r="T2860" s="11">
        <f t="shared" si="26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7">
        <f t="shared" si="264"/>
        <v>1.7500000000000002</v>
      </c>
      <c r="P2861" s="8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1">
        <f t="shared" si="268"/>
        <v>42233.112314814818</v>
      </c>
      <c r="T2861" s="11">
        <f t="shared" si="26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7">
        <f t="shared" si="264"/>
        <v>6.65</v>
      </c>
      <c r="P2862" s="8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11">
        <f t="shared" si="268"/>
        <v>42480.55064814815</v>
      </c>
      <c r="T2862" s="11">
        <f t="shared" si="26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7">
        <f t="shared" si="264"/>
        <v>32</v>
      </c>
      <c r="P2863" s="8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11">
        <f t="shared" si="268"/>
        <v>42257.340833333335</v>
      </c>
      <c r="T2863" s="11">
        <f t="shared" si="26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7">
        <f t="shared" si="264"/>
        <v>0.43307086614173229</v>
      </c>
      <c r="P2864" s="8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11">
        <f t="shared" si="268"/>
        <v>41784.539687500001</v>
      </c>
      <c r="T2864" s="11">
        <f t="shared" si="26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7">
        <f t="shared" si="264"/>
        <v>0.04</v>
      </c>
      <c r="P2865" s="8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1">
        <f t="shared" si="268"/>
        <v>41831.425034722226</v>
      </c>
      <c r="T2865" s="11">
        <f t="shared" si="26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7">
        <f t="shared" si="264"/>
        <v>1.6</v>
      </c>
      <c r="P2866" s="8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11">
        <f t="shared" si="268"/>
        <v>42172.363506944443</v>
      </c>
      <c r="T2866" s="11">
        <f t="shared" si="26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7">
        <f t="shared" si="264"/>
        <v>0</v>
      </c>
      <c r="P2867" s="8" t="e">
        <f t="shared" si="265"/>
        <v>#DIV/0!</v>
      </c>
      <c r="Q2867" s="9" t="str">
        <f t="shared" si="266"/>
        <v>theater</v>
      </c>
      <c r="R2867" s="9" t="str">
        <f t="shared" si="267"/>
        <v>plays</v>
      </c>
      <c r="S2867" s="11">
        <f t="shared" si="268"/>
        <v>41949.864108796297</v>
      </c>
      <c r="T2867" s="11">
        <f t="shared" si="26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7">
        <f t="shared" si="264"/>
        <v>0.89999999999999991</v>
      </c>
      <c r="P2868" s="8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1">
        <f t="shared" si="268"/>
        <v>42627.705104166671</v>
      </c>
      <c r="T2868" s="11">
        <f t="shared" si="26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7">
        <f t="shared" si="264"/>
        <v>20.16</v>
      </c>
      <c r="P2869" s="8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1">
        <f t="shared" si="268"/>
        <v>42530.945277777777</v>
      </c>
      <c r="T2869" s="11">
        <f t="shared" si="26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7">
        <f t="shared" si="264"/>
        <v>42.011733333333332</v>
      </c>
      <c r="P2870" s="8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11">
        <f t="shared" si="268"/>
        <v>42618.577013888891</v>
      </c>
      <c r="T2870" s="11">
        <f t="shared" si="26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7">
        <f t="shared" si="264"/>
        <v>0.88500000000000001</v>
      </c>
      <c r="P2871" s="8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1">
        <f t="shared" si="268"/>
        <v>42540.343530092592</v>
      </c>
      <c r="T2871" s="11">
        <f t="shared" si="26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7">
        <f t="shared" si="264"/>
        <v>15</v>
      </c>
      <c r="P2872" s="8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11">
        <f t="shared" si="268"/>
        <v>41745.939409722225</v>
      </c>
      <c r="T2872" s="11">
        <f t="shared" si="26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7">
        <f t="shared" si="264"/>
        <v>4.67</v>
      </c>
      <c r="P2873" s="8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11">
        <f t="shared" si="268"/>
        <v>41974.488576388889</v>
      </c>
      <c r="T2873" s="11">
        <f t="shared" si="26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7">
        <f t="shared" si="264"/>
        <v>0</v>
      </c>
      <c r="P2874" s="8" t="e">
        <f t="shared" si="265"/>
        <v>#DIV/0!</v>
      </c>
      <c r="Q2874" s="9" t="str">
        <f t="shared" si="266"/>
        <v>theater</v>
      </c>
      <c r="R2874" s="9" t="str">
        <f t="shared" si="267"/>
        <v>plays</v>
      </c>
      <c r="S2874" s="11">
        <f t="shared" si="268"/>
        <v>42114.86618055556</v>
      </c>
      <c r="T2874" s="11">
        <f t="shared" si="26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7">
        <f t="shared" si="264"/>
        <v>38.119999999999997</v>
      </c>
      <c r="P2875" s="8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11">
        <f t="shared" si="268"/>
        <v>42002.567488425921</v>
      </c>
      <c r="T2875" s="11">
        <f t="shared" si="26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7">
        <f t="shared" si="264"/>
        <v>5.42</v>
      </c>
      <c r="P2876" s="8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11">
        <f t="shared" si="268"/>
        <v>42722.59474537037</v>
      </c>
      <c r="T2876" s="11">
        <f t="shared" si="26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7">
        <f t="shared" si="264"/>
        <v>3.4999999999999996E-2</v>
      </c>
      <c r="P2877" s="8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11">
        <f t="shared" si="268"/>
        <v>42464.878391203703</v>
      </c>
      <c r="T2877" s="11">
        <f t="shared" si="26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7">
        <f t="shared" si="264"/>
        <v>0</v>
      </c>
      <c r="P2878" s="8" t="e">
        <f t="shared" si="265"/>
        <v>#DIV/0!</v>
      </c>
      <c r="Q2878" s="9" t="str">
        <f t="shared" si="266"/>
        <v>theater</v>
      </c>
      <c r="R2878" s="9" t="str">
        <f t="shared" si="267"/>
        <v>plays</v>
      </c>
      <c r="S2878" s="11">
        <f t="shared" si="268"/>
        <v>42171.493969907402</v>
      </c>
      <c r="T2878" s="11">
        <f t="shared" si="26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7">
        <f t="shared" si="264"/>
        <v>10.833333333333334</v>
      </c>
      <c r="P2879" s="8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11">
        <f t="shared" si="268"/>
        <v>42672.705138888894</v>
      </c>
      <c r="T2879" s="11">
        <f t="shared" si="26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7">
        <f t="shared" si="264"/>
        <v>2.1</v>
      </c>
      <c r="P2880" s="8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1">
        <f t="shared" si="268"/>
        <v>42128.365682870368</v>
      </c>
      <c r="T2880" s="11">
        <f t="shared" si="26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7">
        <f t="shared" si="264"/>
        <v>0.2589285714285714</v>
      </c>
      <c r="P2881" s="8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1">
        <f t="shared" si="268"/>
        <v>42359.475243055553</v>
      </c>
      <c r="T2881" s="11">
        <f t="shared" si="26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7">
        <f t="shared" si="264"/>
        <v>23.333333333333332</v>
      </c>
      <c r="P2882" s="8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11">
        <f t="shared" si="268"/>
        <v>42192.655694444446</v>
      </c>
      <c r="T2882" s="11">
        <f t="shared" si="26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7">
        <f t="shared" ref="O2883:O2946" si="270">(E2883/D2883)*100</f>
        <v>0</v>
      </c>
      <c r="P2883" s="8" t="e">
        <f t="shared" ref="P2883:P2946" si="271">E2883/L2883</f>
        <v>#DIV/0!</v>
      </c>
      <c r="Q2883" s="9" t="str">
        <f t="shared" ref="Q2883:Q2946" si="272">LEFT(N2883, SEARCH("/",N2883,1)-1)</f>
        <v>theater</v>
      </c>
      <c r="R2883" s="9" t="str">
        <f t="shared" ref="R2883:R2946" si="273">RIGHT(N2883, LEN(N2883)-SEARCH("/",N2883))</f>
        <v>plays</v>
      </c>
      <c r="S2883" s="11">
        <f t="shared" ref="S2883:S2946" si="274">((J2883/(60*60*24))+DATE(1970,1,1))+(-6/24)</f>
        <v>41916.347638888888</v>
      </c>
      <c r="T2883" s="11">
        <f t="shared" ref="T2883:T2946" si="275">((I2883/(60*60*24))+DATE(1970,1,1))+(-6/24)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7">
        <f t="shared" si="270"/>
        <v>33.6</v>
      </c>
      <c r="P2884" s="8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1">
        <f t="shared" si="274"/>
        <v>42461.346273148149</v>
      </c>
      <c r="T2884" s="11">
        <f t="shared" si="275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7">
        <f t="shared" si="270"/>
        <v>19.079999999999998</v>
      </c>
      <c r="P2885" s="8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1">
        <f t="shared" si="274"/>
        <v>42370.65320601852</v>
      </c>
      <c r="T2885" s="11">
        <f t="shared" si="275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7">
        <f t="shared" si="270"/>
        <v>0.41111111111111115</v>
      </c>
      <c r="P2886" s="8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1">
        <f t="shared" si="274"/>
        <v>41948.477256944447</v>
      </c>
      <c r="T2886" s="11">
        <f t="shared" si="275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7">
        <f t="shared" si="270"/>
        <v>32.5</v>
      </c>
      <c r="P2887" s="8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1">
        <f t="shared" si="274"/>
        <v>42046.82640046296</v>
      </c>
      <c r="T2887" s="11">
        <f t="shared" si="275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7">
        <f t="shared" si="270"/>
        <v>5</v>
      </c>
      <c r="P2888" s="8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1">
        <f t="shared" si="274"/>
        <v>42261.382916666669</v>
      </c>
      <c r="T2888" s="11">
        <f t="shared" si="275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7">
        <f t="shared" si="270"/>
        <v>0.16666666666666669</v>
      </c>
      <c r="P2889" s="8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1">
        <f t="shared" si="274"/>
        <v>41985.177361111113</v>
      </c>
      <c r="T2889" s="11">
        <f t="shared" si="275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7">
        <f t="shared" si="270"/>
        <v>0</v>
      </c>
      <c r="P2890" s="8" t="e">
        <f t="shared" si="271"/>
        <v>#DIV/0!</v>
      </c>
      <c r="Q2890" s="9" t="str">
        <f t="shared" si="272"/>
        <v>theater</v>
      </c>
      <c r="R2890" s="9" t="str">
        <f t="shared" si="273"/>
        <v>plays</v>
      </c>
      <c r="S2890" s="11">
        <f t="shared" si="274"/>
        <v>41922.285185185188</v>
      </c>
      <c r="T2890" s="11">
        <f t="shared" si="275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7">
        <f t="shared" si="270"/>
        <v>38.066666666666663</v>
      </c>
      <c r="P2891" s="8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11">
        <f t="shared" si="274"/>
        <v>41850.613252314812</v>
      </c>
      <c r="T2891" s="11">
        <f t="shared" si="275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7">
        <f t="shared" si="270"/>
        <v>1.05</v>
      </c>
      <c r="P2892" s="8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1">
        <f t="shared" si="274"/>
        <v>41831.492962962962</v>
      </c>
      <c r="T2892" s="11">
        <f t="shared" si="275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7">
        <f t="shared" si="270"/>
        <v>2.73</v>
      </c>
      <c r="P2893" s="8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1">
        <f t="shared" si="274"/>
        <v>42415.633425925931</v>
      </c>
      <c r="T2893" s="11">
        <f t="shared" si="275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7">
        <f t="shared" si="270"/>
        <v>9.0909090909090917</v>
      </c>
      <c r="P2894" s="8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11">
        <f t="shared" si="274"/>
        <v>41869.464166666665</v>
      </c>
      <c r="T2894" s="11">
        <f t="shared" si="275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7">
        <f t="shared" si="270"/>
        <v>0.5</v>
      </c>
      <c r="P2895" s="8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1">
        <f t="shared" si="274"/>
        <v>41953.523090277777</v>
      </c>
      <c r="T2895" s="11">
        <f t="shared" si="275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7">
        <f t="shared" si="270"/>
        <v>0</v>
      </c>
      <c r="P2896" s="8" t="e">
        <f t="shared" si="271"/>
        <v>#DIV/0!</v>
      </c>
      <c r="Q2896" s="9" t="str">
        <f t="shared" si="272"/>
        <v>theater</v>
      </c>
      <c r="R2896" s="9" t="str">
        <f t="shared" si="273"/>
        <v>plays</v>
      </c>
      <c r="S2896" s="11">
        <f t="shared" si="274"/>
        <v>42037.736284722225</v>
      </c>
      <c r="T2896" s="11">
        <f t="shared" si="275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7">
        <f t="shared" si="270"/>
        <v>4.5999999999999996</v>
      </c>
      <c r="P2897" s="8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1">
        <f t="shared" si="274"/>
        <v>41811.305462962962</v>
      </c>
      <c r="T2897" s="11">
        <f t="shared" si="275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7">
        <f t="shared" si="270"/>
        <v>20.833333333333336</v>
      </c>
      <c r="P2898" s="8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11">
        <f t="shared" si="274"/>
        <v>42701.658807870372</v>
      </c>
      <c r="T2898" s="11">
        <f t="shared" si="275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7">
        <f t="shared" si="270"/>
        <v>4.583333333333333</v>
      </c>
      <c r="P2899" s="8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11">
        <f t="shared" si="274"/>
        <v>42258.396504629629</v>
      </c>
      <c r="T2899" s="11">
        <f t="shared" si="275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7">
        <f t="shared" si="270"/>
        <v>4.2133333333333338</v>
      </c>
      <c r="P2900" s="8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11">
        <f t="shared" si="274"/>
        <v>42278.414965277778</v>
      </c>
      <c r="T2900" s="11">
        <f t="shared" si="275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7">
        <f t="shared" si="270"/>
        <v>0</v>
      </c>
      <c r="P2901" s="8" t="e">
        <f t="shared" si="271"/>
        <v>#DIV/0!</v>
      </c>
      <c r="Q2901" s="9" t="str">
        <f t="shared" si="272"/>
        <v>theater</v>
      </c>
      <c r="R2901" s="9" t="str">
        <f t="shared" si="273"/>
        <v>plays</v>
      </c>
      <c r="S2901" s="11">
        <f t="shared" si="274"/>
        <v>42514.828217592592</v>
      </c>
      <c r="T2901" s="11">
        <f t="shared" si="275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7">
        <f t="shared" si="270"/>
        <v>61.909090909090914</v>
      </c>
      <c r="P2902" s="8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11">
        <f t="shared" si="274"/>
        <v>41829.984166666669</v>
      </c>
      <c r="T2902" s="11">
        <f t="shared" si="275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7">
        <f t="shared" si="270"/>
        <v>0.8</v>
      </c>
      <c r="P2903" s="8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1">
        <f t="shared" si="274"/>
        <v>41982.654386574075</v>
      </c>
      <c r="T2903" s="11">
        <f t="shared" si="275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7">
        <f t="shared" si="270"/>
        <v>1.6666666666666666E-2</v>
      </c>
      <c r="P2904" s="8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1">
        <f t="shared" si="274"/>
        <v>42210.189768518518</v>
      </c>
      <c r="T2904" s="11">
        <f t="shared" si="275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7">
        <f t="shared" si="270"/>
        <v>0.77999999999999992</v>
      </c>
      <c r="P2905" s="8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1">
        <f t="shared" si="274"/>
        <v>42195.916874999995</v>
      </c>
      <c r="T2905" s="11">
        <f t="shared" si="275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7">
        <f t="shared" si="270"/>
        <v>5</v>
      </c>
      <c r="P2906" s="8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1">
        <f t="shared" si="274"/>
        <v>41940.717951388891</v>
      </c>
      <c r="T2906" s="11">
        <f t="shared" si="275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7">
        <f t="shared" si="270"/>
        <v>17.771428571428572</v>
      </c>
      <c r="P2907" s="8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11">
        <f t="shared" si="274"/>
        <v>42605.806863425925</v>
      </c>
      <c r="T2907" s="11">
        <f t="shared" si="275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7">
        <f t="shared" si="270"/>
        <v>9.4166666666666661</v>
      </c>
      <c r="P2908" s="8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11">
        <f t="shared" si="274"/>
        <v>42199.398912037039</v>
      </c>
      <c r="T2908" s="11">
        <f t="shared" si="275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7">
        <f t="shared" si="270"/>
        <v>0.08</v>
      </c>
      <c r="P2909" s="8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1">
        <f t="shared" si="274"/>
        <v>42444.627743055556</v>
      </c>
      <c r="T2909" s="11">
        <f t="shared" si="275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7">
        <f t="shared" si="270"/>
        <v>2.75</v>
      </c>
      <c r="P2910" s="8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1">
        <f t="shared" si="274"/>
        <v>42499.48170138889</v>
      </c>
      <c r="T2910" s="11">
        <f t="shared" si="275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7">
        <f t="shared" si="270"/>
        <v>1.1111111111111112E-2</v>
      </c>
      <c r="P2911" s="8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1">
        <f t="shared" si="274"/>
        <v>41929.016215277778</v>
      </c>
      <c r="T2911" s="11">
        <f t="shared" si="275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7">
        <f t="shared" si="270"/>
        <v>3.3333333333333335E-3</v>
      </c>
      <c r="P2912" s="8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1">
        <f t="shared" si="274"/>
        <v>42107.591284722221</v>
      </c>
      <c r="T2912" s="11">
        <f t="shared" si="275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7">
        <f t="shared" si="270"/>
        <v>36.5</v>
      </c>
      <c r="P2913" s="8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11">
        <f t="shared" si="274"/>
        <v>42142.518819444449</v>
      </c>
      <c r="T2913" s="11">
        <f t="shared" si="275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7">
        <f t="shared" si="270"/>
        <v>14.058171745152354</v>
      </c>
      <c r="P2914" s="8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11">
        <f t="shared" si="274"/>
        <v>42353.881643518514</v>
      </c>
      <c r="T2914" s="11">
        <f t="shared" si="275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7">
        <f t="shared" si="270"/>
        <v>0.02</v>
      </c>
      <c r="P2915" s="8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1">
        <f t="shared" si="274"/>
        <v>41828.672905092593</v>
      </c>
      <c r="T2915" s="11">
        <f t="shared" si="275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7">
        <f t="shared" si="270"/>
        <v>4.0000000000000001E-3</v>
      </c>
      <c r="P2916" s="8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1">
        <f t="shared" si="274"/>
        <v>42017.657337962963</v>
      </c>
      <c r="T2916" s="11">
        <f t="shared" si="275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7">
        <f t="shared" si="270"/>
        <v>61.1</v>
      </c>
      <c r="P2917" s="8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11">
        <f t="shared" si="274"/>
        <v>42415.148032407407</v>
      </c>
      <c r="T2917" s="11">
        <f t="shared" si="275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7">
        <f t="shared" si="270"/>
        <v>7.8378378378378386</v>
      </c>
      <c r="P2918" s="8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11">
        <f t="shared" si="274"/>
        <v>41755.226724537039</v>
      </c>
      <c r="T2918" s="11">
        <f t="shared" si="275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7">
        <f t="shared" si="270"/>
        <v>21.85</v>
      </c>
      <c r="P2919" s="8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11">
        <f t="shared" si="274"/>
        <v>42244.984340277777</v>
      </c>
      <c r="T2919" s="11">
        <f t="shared" si="275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7">
        <f t="shared" si="270"/>
        <v>27.24</v>
      </c>
      <c r="P2920" s="8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1">
        <f t="shared" si="274"/>
        <v>42278.379710648151</v>
      </c>
      <c r="T2920" s="11">
        <f t="shared" si="275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7">
        <f t="shared" si="270"/>
        <v>8.5</v>
      </c>
      <c r="P2921" s="8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1">
        <f t="shared" si="274"/>
        <v>41826.36954861111</v>
      </c>
      <c r="T2921" s="11">
        <f t="shared" si="275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7">
        <f t="shared" si="270"/>
        <v>26.840000000000003</v>
      </c>
      <c r="P2922" s="8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11">
        <f t="shared" si="274"/>
        <v>42058.542476851857</v>
      </c>
      <c r="T2922" s="11">
        <f t="shared" si="275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7">
        <f t="shared" si="270"/>
        <v>129</v>
      </c>
      <c r="P2923" s="8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1">
        <f t="shared" si="274"/>
        <v>41877.636620370373</v>
      </c>
      <c r="T2923" s="11">
        <f t="shared" si="275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7">
        <f t="shared" si="270"/>
        <v>100</v>
      </c>
      <c r="P2924" s="8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11">
        <f t="shared" si="274"/>
        <v>42097.624155092592</v>
      </c>
      <c r="T2924" s="11">
        <f t="shared" si="275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7">
        <f t="shared" si="270"/>
        <v>100</v>
      </c>
      <c r="P2925" s="8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1">
        <f t="shared" si="274"/>
        <v>42012.90253472222</v>
      </c>
      <c r="T2925" s="11">
        <f t="shared" si="275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7">
        <f t="shared" si="270"/>
        <v>103.2</v>
      </c>
      <c r="P2926" s="8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11">
        <f t="shared" si="274"/>
        <v>42103.306828703702</v>
      </c>
      <c r="T2926" s="11">
        <f t="shared" si="275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7">
        <f t="shared" si="270"/>
        <v>102.44597777777777</v>
      </c>
      <c r="P2927" s="8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11">
        <f t="shared" si="274"/>
        <v>41863.334120370375</v>
      </c>
      <c r="T2927" s="11">
        <f t="shared" si="275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7">
        <f t="shared" si="270"/>
        <v>125</v>
      </c>
      <c r="P2928" s="8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1">
        <f t="shared" si="274"/>
        <v>42044.515960648147</v>
      </c>
      <c r="T2928" s="11">
        <f t="shared" si="275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7">
        <f t="shared" si="270"/>
        <v>130.83333333333334</v>
      </c>
      <c r="P2929" s="8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11">
        <f t="shared" si="274"/>
        <v>41806.419317129628</v>
      </c>
      <c r="T2929" s="11">
        <f t="shared" si="275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7">
        <f t="shared" si="270"/>
        <v>100</v>
      </c>
      <c r="P2930" s="8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11">
        <f t="shared" si="274"/>
        <v>42403.748217592598</v>
      </c>
      <c r="T2930" s="11">
        <f t="shared" si="275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7">
        <f t="shared" si="270"/>
        <v>102.06937499999999</v>
      </c>
      <c r="P2931" s="8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11">
        <f t="shared" si="274"/>
        <v>41754.314328703702</v>
      </c>
      <c r="T2931" s="11">
        <f t="shared" si="275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7">
        <f t="shared" si="270"/>
        <v>100.92000000000002</v>
      </c>
      <c r="P2932" s="8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11">
        <f t="shared" si="274"/>
        <v>42101.334074074075</v>
      </c>
      <c r="T2932" s="11">
        <f t="shared" si="275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7">
        <f t="shared" si="270"/>
        <v>106</v>
      </c>
      <c r="P2933" s="8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11">
        <f t="shared" si="274"/>
        <v>41872.041238425925</v>
      </c>
      <c r="T2933" s="11">
        <f t="shared" si="275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7">
        <f t="shared" si="270"/>
        <v>105.0967741935484</v>
      </c>
      <c r="P2934" s="8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11">
        <f t="shared" si="274"/>
        <v>42024.914780092593</v>
      </c>
      <c r="T2934" s="11">
        <f t="shared" si="275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7">
        <f t="shared" si="270"/>
        <v>102.76</v>
      </c>
      <c r="P2935" s="8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11">
        <f t="shared" si="274"/>
        <v>42495.706631944442</v>
      </c>
      <c r="T2935" s="11">
        <f t="shared" si="275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7">
        <f t="shared" si="270"/>
        <v>108</v>
      </c>
      <c r="P2936" s="8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11">
        <f t="shared" si="274"/>
        <v>41775.386157407411</v>
      </c>
      <c r="T2936" s="11">
        <f t="shared" si="275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7">
        <f t="shared" si="270"/>
        <v>100.88571428571429</v>
      </c>
      <c r="P2937" s="8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11">
        <f t="shared" si="274"/>
        <v>42553.333425925928</v>
      </c>
      <c r="T2937" s="11">
        <f t="shared" si="275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7">
        <f t="shared" si="270"/>
        <v>128</v>
      </c>
      <c r="P2938" s="8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11">
        <f t="shared" si="274"/>
        <v>41912.400729166664</v>
      </c>
      <c r="T2938" s="11">
        <f t="shared" si="275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7">
        <f t="shared" si="270"/>
        <v>133.33333333333331</v>
      </c>
      <c r="P2939" s="8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11">
        <f t="shared" si="274"/>
        <v>41803.207326388889</v>
      </c>
      <c r="T2939" s="11">
        <f t="shared" si="275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7">
        <f t="shared" si="270"/>
        <v>101.375</v>
      </c>
      <c r="P2940" s="8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11">
        <f t="shared" si="274"/>
        <v>42004.453865740739</v>
      </c>
      <c r="T2940" s="11">
        <f t="shared" si="275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7">
        <f t="shared" si="270"/>
        <v>102.875</v>
      </c>
      <c r="P2941" s="8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1">
        <f t="shared" si="274"/>
        <v>41845.559166666666</v>
      </c>
      <c r="T2941" s="11">
        <f t="shared" si="275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7">
        <f t="shared" si="270"/>
        <v>107.24000000000001</v>
      </c>
      <c r="P2942" s="8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11">
        <f t="shared" si="274"/>
        <v>41982.523356481484</v>
      </c>
      <c r="T2942" s="11">
        <f t="shared" si="275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7">
        <f t="shared" si="270"/>
        <v>4.0000000000000001E-3</v>
      </c>
      <c r="P2943" s="8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1">
        <f t="shared" si="274"/>
        <v>42034.710127314815</v>
      </c>
      <c r="T2943" s="11">
        <f t="shared" si="275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7">
        <f t="shared" si="270"/>
        <v>20.424999999999997</v>
      </c>
      <c r="P2944" s="8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11">
        <f t="shared" si="274"/>
        <v>42334.553923611107</v>
      </c>
      <c r="T2944" s="11">
        <f t="shared" si="275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7">
        <f t="shared" si="270"/>
        <v>0</v>
      </c>
      <c r="P2945" s="8" t="e">
        <f t="shared" si="271"/>
        <v>#DIV/0!</v>
      </c>
      <c r="Q2945" s="9" t="str">
        <f t="shared" si="272"/>
        <v>theater</v>
      </c>
      <c r="R2945" s="9" t="str">
        <f t="shared" si="273"/>
        <v>spaces</v>
      </c>
      <c r="S2945" s="11">
        <f t="shared" si="274"/>
        <v>42076.879398148143</v>
      </c>
      <c r="T2945" s="11">
        <f t="shared" si="275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7">
        <f t="shared" si="270"/>
        <v>1</v>
      </c>
      <c r="P2946" s="8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1">
        <f t="shared" si="274"/>
        <v>42132.6643287037</v>
      </c>
      <c r="T2946" s="11">
        <f t="shared" si="275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7">
        <f t="shared" ref="O2947:O3010" si="276">(E2947/D2947)*100</f>
        <v>0</v>
      </c>
      <c r="P2947" s="8" t="e">
        <f t="shared" ref="P2947:P3010" si="277">E2947/L2947</f>
        <v>#DIV/0!</v>
      </c>
      <c r="Q2947" s="9" t="str">
        <f t="shared" ref="Q2947:Q3010" si="278">LEFT(N2947, SEARCH("/",N2947,1)-1)</f>
        <v>theater</v>
      </c>
      <c r="R2947" s="9" t="str">
        <f t="shared" ref="R2947:R3010" si="279">RIGHT(N2947, LEN(N2947)-SEARCH("/",N2947))</f>
        <v>spaces</v>
      </c>
      <c r="S2947" s="11">
        <f t="shared" ref="S2947:S3010" si="280">((J2947/(60*60*24))+DATE(1970,1,1))+(-6/24)</f>
        <v>42117.889583333337</v>
      </c>
      <c r="T2947" s="11">
        <f t="shared" ref="T2947:T3010" si="281">((I2947/(60*60*24))+DATE(1970,1,1))+(-6/24)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7">
        <f t="shared" si="276"/>
        <v>0.1</v>
      </c>
      <c r="P2948" s="8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1">
        <f t="shared" si="280"/>
        <v>42567.281157407408</v>
      </c>
      <c r="T2948" s="11">
        <f t="shared" si="281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7">
        <f t="shared" si="276"/>
        <v>4.2880000000000003</v>
      </c>
      <c r="P2949" s="8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11">
        <f t="shared" si="280"/>
        <v>42649.312118055561</v>
      </c>
      <c r="T2949" s="11">
        <f t="shared" si="281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7">
        <f t="shared" si="276"/>
        <v>4.8000000000000004E-3</v>
      </c>
      <c r="P2950" s="8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11">
        <f t="shared" si="280"/>
        <v>42097.399224537032</v>
      </c>
      <c r="T2950" s="11">
        <f t="shared" si="281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7">
        <f t="shared" si="276"/>
        <v>2.5</v>
      </c>
      <c r="P2951" s="8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1">
        <f t="shared" si="280"/>
        <v>42297.573113425926</v>
      </c>
      <c r="T2951" s="11">
        <f t="shared" si="281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7">
        <f t="shared" si="276"/>
        <v>0</v>
      </c>
      <c r="P2952" s="8" t="e">
        <f t="shared" si="277"/>
        <v>#DIV/0!</v>
      </c>
      <c r="Q2952" s="9" t="str">
        <f t="shared" si="278"/>
        <v>theater</v>
      </c>
      <c r="R2952" s="9" t="str">
        <f t="shared" si="279"/>
        <v>spaces</v>
      </c>
      <c r="S2952" s="11">
        <f t="shared" si="280"/>
        <v>42362.11518518519</v>
      </c>
      <c r="T2952" s="11">
        <f t="shared" si="281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7">
        <f t="shared" si="276"/>
        <v>2.1919999999999997</v>
      </c>
      <c r="P2953" s="8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11">
        <f t="shared" si="280"/>
        <v>41872.552928240737</v>
      </c>
      <c r="T2953" s="11">
        <f t="shared" si="281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7">
        <f t="shared" si="276"/>
        <v>8.0250000000000004</v>
      </c>
      <c r="P2954" s="8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11">
        <f t="shared" si="280"/>
        <v>42628.440266203703</v>
      </c>
      <c r="T2954" s="11">
        <f t="shared" si="281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7">
        <f t="shared" si="276"/>
        <v>0.15125</v>
      </c>
      <c r="P2955" s="8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11">
        <f t="shared" si="280"/>
        <v>42255.541909722218</v>
      </c>
      <c r="T2955" s="11">
        <f t="shared" si="281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7">
        <f t="shared" si="276"/>
        <v>0</v>
      </c>
      <c r="P2956" s="8" t="e">
        <f t="shared" si="277"/>
        <v>#DIV/0!</v>
      </c>
      <c r="Q2956" s="9" t="str">
        <f t="shared" si="278"/>
        <v>theater</v>
      </c>
      <c r="R2956" s="9" t="str">
        <f t="shared" si="279"/>
        <v>spaces</v>
      </c>
      <c r="S2956" s="11">
        <f t="shared" si="280"/>
        <v>42790.333368055552</v>
      </c>
      <c r="T2956" s="11">
        <f t="shared" si="281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7">
        <f t="shared" si="276"/>
        <v>59.583333333333336</v>
      </c>
      <c r="P2957" s="8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1">
        <f t="shared" si="280"/>
        <v>42141.491307870368</v>
      </c>
      <c r="T2957" s="11">
        <f t="shared" si="281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7">
        <f t="shared" si="276"/>
        <v>16.734177215189874</v>
      </c>
      <c r="P2958" s="8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1">
        <f t="shared" si="280"/>
        <v>42464.708912037036</v>
      </c>
      <c r="T2958" s="11">
        <f t="shared" si="281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7">
        <f t="shared" si="276"/>
        <v>1.8666666666666669</v>
      </c>
      <c r="P2959" s="8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11">
        <f t="shared" si="280"/>
        <v>42030.761249999996</v>
      </c>
      <c r="T2959" s="11">
        <f t="shared" si="281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7">
        <f t="shared" si="276"/>
        <v>0</v>
      </c>
      <c r="P2960" s="8" t="e">
        <f t="shared" si="277"/>
        <v>#DIV/0!</v>
      </c>
      <c r="Q2960" s="9" t="str">
        <f t="shared" si="278"/>
        <v>theater</v>
      </c>
      <c r="R2960" s="9" t="str">
        <f t="shared" si="279"/>
        <v>spaces</v>
      </c>
      <c r="S2960" s="11">
        <f t="shared" si="280"/>
        <v>42438.529131944444</v>
      </c>
      <c r="T2960" s="11">
        <f t="shared" si="281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7">
        <f t="shared" si="276"/>
        <v>0</v>
      </c>
      <c r="P2961" s="8" t="e">
        <f t="shared" si="277"/>
        <v>#DIV/0!</v>
      </c>
      <c r="Q2961" s="9" t="str">
        <f t="shared" si="278"/>
        <v>theater</v>
      </c>
      <c r="R2961" s="9" t="str">
        <f t="shared" si="279"/>
        <v>spaces</v>
      </c>
      <c r="S2961" s="11">
        <f t="shared" si="280"/>
        <v>42497.758391203708</v>
      </c>
      <c r="T2961" s="11">
        <f t="shared" si="281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7">
        <f t="shared" si="276"/>
        <v>0</v>
      </c>
      <c r="P2962" s="8" t="e">
        <f t="shared" si="277"/>
        <v>#DIV/0!</v>
      </c>
      <c r="Q2962" s="9" t="str">
        <f t="shared" si="278"/>
        <v>theater</v>
      </c>
      <c r="R2962" s="9" t="str">
        <f t="shared" si="279"/>
        <v>spaces</v>
      </c>
      <c r="S2962" s="11">
        <f t="shared" si="280"/>
        <v>41863.507210648146</v>
      </c>
      <c r="T2962" s="11">
        <f t="shared" si="281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7">
        <f t="shared" si="276"/>
        <v>109.62</v>
      </c>
      <c r="P2963" s="8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1">
        <f t="shared" si="280"/>
        <v>42060.962488425925</v>
      </c>
      <c r="T2963" s="11">
        <f t="shared" si="281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7">
        <f t="shared" si="276"/>
        <v>121.8</v>
      </c>
      <c r="P2964" s="8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1">
        <f t="shared" si="280"/>
        <v>42035.99428240741</v>
      </c>
      <c r="T2964" s="11">
        <f t="shared" si="281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7">
        <f t="shared" si="276"/>
        <v>106.85</v>
      </c>
      <c r="P2965" s="8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11">
        <f t="shared" si="280"/>
        <v>42157.220185185186</v>
      </c>
      <c r="T2965" s="11">
        <f t="shared" si="281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7">
        <f t="shared" si="276"/>
        <v>100.71379999999999</v>
      </c>
      <c r="P2966" s="8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11">
        <f t="shared" si="280"/>
        <v>41827.659942129627</v>
      </c>
      <c r="T2966" s="11">
        <f t="shared" si="281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7">
        <f t="shared" si="276"/>
        <v>109.00000000000001</v>
      </c>
      <c r="P2967" s="8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11">
        <f t="shared" si="280"/>
        <v>42162.479548611111</v>
      </c>
      <c r="T2967" s="11">
        <f t="shared" si="281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7">
        <f t="shared" si="276"/>
        <v>113.63000000000001</v>
      </c>
      <c r="P2968" s="8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11">
        <f t="shared" si="280"/>
        <v>42233.488564814819</v>
      </c>
      <c r="T2968" s="11">
        <f t="shared" si="281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7">
        <f t="shared" si="276"/>
        <v>113.92</v>
      </c>
      <c r="P2969" s="8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11">
        <f t="shared" si="280"/>
        <v>42041.947824074072</v>
      </c>
      <c r="T2969" s="11">
        <f t="shared" si="281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7">
        <f t="shared" si="276"/>
        <v>106</v>
      </c>
      <c r="P2970" s="8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11">
        <f t="shared" si="280"/>
        <v>42585.273842592593</v>
      </c>
      <c r="T2970" s="11">
        <f t="shared" si="281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7">
        <f t="shared" si="276"/>
        <v>162.5</v>
      </c>
      <c r="P2971" s="8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11">
        <f t="shared" si="280"/>
        <v>42097.536493055552</v>
      </c>
      <c r="T2971" s="11">
        <f t="shared" si="281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7">
        <f t="shared" si="276"/>
        <v>106</v>
      </c>
      <c r="P2972" s="8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11">
        <f t="shared" si="280"/>
        <v>41808.419571759259</v>
      </c>
      <c r="T2972" s="11">
        <f t="shared" si="281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7">
        <f t="shared" si="276"/>
        <v>100.15624999999999</v>
      </c>
      <c r="P2973" s="8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11">
        <f t="shared" si="280"/>
        <v>41852.408310185187</v>
      </c>
      <c r="T2973" s="11">
        <f t="shared" si="281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7">
        <f t="shared" si="276"/>
        <v>105.35000000000001</v>
      </c>
      <c r="P2974" s="8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11">
        <f t="shared" si="280"/>
        <v>42693.860185185185</v>
      </c>
      <c r="T2974" s="11">
        <f t="shared" si="281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7">
        <f t="shared" si="276"/>
        <v>174.8</v>
      </c>
      <c r="P2975" s="8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11">
        <f t="shared" si="280"/>
        <v>42341.568379629629</v>
      </c>
      <c r="T2975" s="11">
        <f t="shared" si="281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7">
        <f t="shared" si="276"/>
        <v>102</v>
      </c>
      <c r="P2976" s="8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11">
        <f t="shared" si="280"/>
        <v>41879.811006944445</v>
      </c>
      <c r="T2976" s="11">
        <f t="shared" si="281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7">
        <f t="shared" si="276"/>
        <v>100.125</v>
      </c>
      <c r="P2977" s="8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11">
        <f t="shared" si="280"/>
        <v>41941.433865740742</v>
      </c>
      <c r="T2977" s="11">
        <f t="shared" si="281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7">
        <f t="shared" si="276"/>
        <v>171.42857142857142</v>
      </c>
      <c r="P2978" s="8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11">
        <f t="shared" si="280"/>
        <v>42425.480671296296</v>
      </c>
      <c r="T2978" s="11">
        <f t="shared" si="281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7">
        <f t="shared" si="276"/>
        <v>113.56666666666666</v>
      </c>
      <c r="P2979" s="8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11">
        <f t="shared" si="280"/>
        <v>42026.63118055556</v>
      </c>
      <c r="T2979" s="11">
        <f t="shared" si="281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7">
        <f t="shared" si="276"/>
        <v>129.46666666666667</v>
      </c>
      <c r="P2980" s="8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11">
        <f t="shared" si="280"/>
        <v>41922.390590277777</v>
      </c>
      <c r="T2980" s="11">
        <f t="shared" si="281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7">
        <f t="shared" si="276"/>
        <v>101.4</v>
      </c>
      <c r="P2981" s="8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11">
        <f t="shared" si="280"/>
        <v>41993.574340277773</v>
      </c>
      <c r="T2981" s="11">
        <f t="shared" si="281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7">
        <f t="shared" si="276"/>
        <v>109.16666666666666</v>
      </c>
      <c r="P2982" s="8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11">
        <f t="shared" si="280"/>
        <v>42219.665856481486</v>
      </c>
      <c r="T2982" s="11">
        <f t="shared" si="281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7">
        <f t="shared" si="276"/>
        <v>128.92500000000001</v>
      </c>
      <c r="P2983" s="8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11">
        <f t="shared" si="280"/>
        <v>42225.309675925921</v>
      </c>
      <c r="T2983" s="11">
        <f t="shared" si="281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7">
        <f t="shared" si="276"/>
        <v>102.06</v>
      </c>
      <c r="P2984" s="8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11">
        <f t="shared" si="280"/>
        <v>42381.436840277776</v>
      </c>
      <c r="T2984" s="11">
        <f t="shared" si="281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7">
        <f t="shared" si="276"/>
        <v>146.53957758620692</v>
      </c>
      <c r="P2985" s="8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11">
        <f t="shared" si="280"/>
        <v>41894.382361111115</v>
      </c>
      <c r="T2985" s="11">
        <f t="shared" si="281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7">
        <f t="shared" si="276"/>
        <v>100.352</v>
      </c>
      <c r="P2986" s="8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11">
        <f t="shared" si="280"/>
        <v>42576.028715277775</v>
      </c>
      <c r="T2986" s="11">
        <f t="shared" si="281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7">
        <f t="shared" si="276"/>
        <v>121.64999999999999</v>
      </c>
      <c r="P2987" s="8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11">
        <f t="shared" si="280"/>
        <v>42654.723703703705</v>
      </c>
      <c r="T2987" s="11">
        <f t="shared" si="281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7">
        <f t="shared" si="276"/>
        <v>105.5</v>
      </c>
      <c r="P2988" s="8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11">
        <f t="shared" si="280"/>
        <v>42431.250069444446</v>
      </c>
      <c r="T2988" s="11">
        <f t="shared" si="281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7">
        <f t="shared" si="276"/>
        <v>110.4008</v>
      </c>
      <c r="P2989" s="8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11">
        <f t="shared" si="280"/>
        <v>42627.057303240741</v>
      </c>
      <c r="T2989" s="11">
        <f t="shared" si="281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7">
        <f t="shared" si="276"/>
        <v>100</v>
      </c>
      <c r="P2990" s="8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11">
        <f t="shared" si="280"/>
        <v>42511.11204861111</v>
      </c>
      <c r="T2990" s="11">
        <f t="shared" si="281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7">
        <f t="shared" si="276"/>
        <v>176.535</v>
      </c>
      <c r="P2991" s="8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11">
        <f t="shared" si="280"/>
        <v>42336.77039351852</v>
      </c>
      <c r="T2991" s="11">
        <f t="shared" si="281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7">
        <f t="shared" si="276"/>
        <v>100</v>
      </c>
      <c r="P2992" s="8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11">
        <f t="shared" si="280"/>
        <v>42341.32430555555</v>
      </c>
      <c r="T2992" s="11">
        <f t="shared" si="281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7">
        <f t="shared" si="276"/>
        <v>103.29411764705883</v>
      </c>
      <c r="P2993" s="8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11">
        <f t="shared" si="280"/>
        <v>42740.587152777778</v>
      </c>
      <c r="T2993" s="11">
        <f t="shared" si="281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7">
        <f t="shared" si="276"/>
        <v>104.5</v>
      </c>
      <c r="P2994" s="8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11">
        <f t="shared" si="280"/>
        <v>42622.517476851848</v>
      </c>
      <c r="T2994" s="11">
        <f t="shared" si="281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7">
        <f t="shared" si="276"/>
        <v>100.29999999999998</v>
      </c>
      <c r="P2995" s="8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11">
        <f t="shared" si="280"/>
        <v>42390.588738425926</v>
      </c>
      <c r="T2995" s="11">
        <f t="shared" si="281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7">
        <f t="shared" si="276"/>
        <v>457.74666666666673</v>
      </c>
      <c r="P2996" s="8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11">
        <f t="shared" si="280"/>
        <v>41885.228842592594</v>
      </c>
      <c r="T2996" s="11">
        <f t="shared" si="281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7">
        <f t="shared" si="276"/>
        <v>104.96000000000001</v>
      </c>
      <c r="P2997" s="8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11">
        <f t="shared" si="280"/>
        <v>42724.415173611109</v>
      </c>
      <c r="T2997" s="11">
        <f t="shared" si="281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7">
        <f t="shared" si="276"/>
        <v>171.94285714285715</v>
      </c>
      <c r="P2998" s="8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11">
        <f t="shared" si="280"/>
        <v>42090.662499999999</v>
      </c>
      <c r="T2998" s="11">
        <f t="shared" si="281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7">
        <f t="shared" si="276"/>
        <v>103.73000000000002</v>
      </c>
      <c r="P2999" s="8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1">
        <f t="shared" si="280"/>
        <v>42775.483715277776</v>
      </c>
      <c r="T2999" s="11">
        <f t="shared" si="281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7">
        <f t="shared" si="276"/>
        <v>103.029</v>
      </c>
      <c r="P3000" s="8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11">
        <f t="shared" si="280"/>
        <v>41777.943622685183</v>
      </c>
      <c r="T3000" s="11">
        <f t="shared" si="281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7">
        <f t="shared" si="276"/>
        <v>118.88888888888889</v>
      </c>
      <c r="P3001" s="8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1">
        <f t="shared" si="280"/>
        <v>42780.490277777775</v>
      </c>
      <c r="T3001" s="11">
        <f t="shared" si="281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7">
        <f t="shared" si="276"/>
        <v>100</v>
      </c>
      <c r="P3002" s="8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1">
        <f t="shared" si="280"/>
        <v>42752.577199074076</v>
      </c>
      <c r="T3002" s="11">
        <f t="shared" si="281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7">
        <f t="shared" si="276"/>
        <v>318.69988910451895</v>
      </c>
      <c r="P3003" s="8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11">
        <f t="shared" si="280"/>
        <v>42534.645625000005</v>
      </c>
      <c r="T3003" s="11">
        <f t="shared" si="281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7">
        <f t="shared" si="276"/>
        <v>108.50614285714286</v>
      </c>
      <c r="P3004" s="8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11">
        <f t="shared" si="280"/>
        <v>41239.58625</v>
      </c>
      <c r="T3004" s="11">
        <f t="shared" si="281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7">
        <f t="shared" si="276"/>
        <v>101.16666666666667</v>
      </c>
      <c r="P3005" s="8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11">
        <f t="shared" si="280"/>
        <v>42398.599259259259</v>
      </c>
      <c r="T3005" s="11">
        <f t="shared" si="281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7">
        <f t="shared" si="276"/>
        <v>112.815</v>
      </c>
      <c r="P3006" s="8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11">
        <f t="shared" si="280"/>
        <v>41928.631064814814</v>
      </c>
      <c r="T3006" s="11">
        <f t="shared" si="281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7">
        <f t="shared" si="276"/>
        <v>120.49622641509434</v>
      </c>
      <c r="P3007" s="8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11">
        <f t="shared" si="280"/>
        <v>41888.424826388888</v>
      </c>
      <c r="T3007" s="11">
        <f t="shared" si="281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7">
        <f t="shared" si="276"/>
        <v>107.74999999999999</v>
      </c>
      <c r="P3008" s="8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11">
        <f t="shared" si="280"/>
        <v>41957.506840277776</v>
      </c>
      <c r="T3008" s="11">
        <f t="shared" si="281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7">
        <f t="shared" si="276"/>
        <v>180</v>
      </c>
      <c r="P3009" s="8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1">
        <f t="shared" si="280"/>
        <v>42097.966238425928</v>
      </c>
      <c r="T3009" s="11">
        <f t="shared" si="281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7">
        <f t="shared" si="276"/>
        <v>101.16666666666667</v>
      </c>
      <c r="P3010" s="8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11">
        <f t="shared" si="280"/>
        <v>42359.962025462963</v>
      </c>
      <c r="T3010" s="11">
        <f t="shared" si="281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7">
        <f t="shared" ref="O3011:O3074" si="282">(E3011/D3011)*100</f>
        <v>119.756</v>
      </c>
      <c r="P3011" s="8">
        <f t="shared" ref="P3011:P3074" si="283">E3011/L3011</f>
        <v>233.8984375</v>
      </c>
      <c r="Q3011" s="9" t="str">
        <f t="shared" ref="Q3011:Q3074" si="284">LEFT(N3011, SEARCH("/",N3011,1)-1)</f>
        <v>theater</v>
      </c>
      <c r="R3011" s="9" t="str">
        <f t="shared" ref="R3011:R3074" si="285">RIGHT(N3011, LEN(N3011)-SEARCH("/",N3011))</f>
        <v>spaces</v>
      </c>
      <c r="S3011" s="11">
        <f t="shared" ref="S3011:S3074" si="286">((J3011/(60*60*24))+DATE(1970,1,1))+(-6/24)</f>
        <v>41939.319907407407</v>
      </c>
      <c r="T3011" s="11">
        <f t="shared" ref="T3011:T3074" si="287">((I3011/(60*60*24))+DATE(1970,1,1))+(-6/24)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7">
        <f t="shared" si="282"/>
        <v>158</v>
      </c>
      <c r="P3012" s="8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1">
        <f t="shared" si="286"/>
        <v>41996.582395833335</v>
      </c>
      <c r="T3012" s="11">
        <f t="shared" si="287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7">
        <f t="shared" si="282"/>
        <v>123.66666666666666</v>
      </c>
      <c r="P3013" s="8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1">
        <f t="shared" si="286"/>
        <v>42334.218935185185</v>
      </c>
      <c r="T3013" s="11">
        <f t="shared" si="287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7">
        <f t="shared" si="282"/>
        <v>117.12499999999999</v>
      </c>
      <c r="P3014" s="8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11">
        <f t="shared" si="286"/>
        <v>42024.452893518523</v>
      </c>
      <c r="T3014" s="11">
        <f t="shared" si="287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7">
        <f t="shared" si="282"/>
        <v>156.96</v>
      </c>
      <c r="P3015" s="8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11">
        <f t="shared" si="286"/>
        <v>42146.586215277777</v>
      </c>
      <c r="T3015" s="11">
        <f t="shared" si="287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7">
        <f t="shared" si="282"/>
        <v>113.104</v>
      </c>
      <c r="P3016" s="8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11">
        <f t="shared" si="286"/>
        <v>41919.873611111107</v>
      </c>
      <c r="T3016" s="11">
        <f t="shared" si="287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7">
        <f t="shared" si="282"/>
        <v>103.17647058823529</v>
      </c>
      <c r="P3017" s="8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1">
        <f t="shared" si="286"/>
        <v>41785.47729166667</v>
      </c>
      <c r="T3017" s="11">
        <f t="shared" si="287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7">
        <f t="shared" si="282"/>
        <v>102.61176470588236</v>
      </c>
      <c r="P3018" s="8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11">
        <f t="shared" si="286"/>
        <v>41778.298055555555</v>
      </c>
      <c r="T3018" s="11">
        <f t="shared" si="287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7">
        <f t="shared" si="282"/>
        <v>105.84090909090908</v>
      </c>
      <c r="P3019" s="8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11">
        <f t="shared" si="286"/>
        <v>41841.600034722222</v>
      </c>
      <c r="T3019" s="11">
        <f t="shared" si="287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7">
        <f t="shared" si="282"/>
        <v>100.71428571428571</v>
      </c>
      <c r="P3020" s="8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11">
        <f t="shared" si="286"/>
        <v>42163.048333333332</v>
      </c>
      <c r="T3020" s="11">
        <f t="shared" si="287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7">
        <f t="shared" si="282"/>
        <v>121.23333333333332</v>
      </c>
      <c r="P3021" s="8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11">
        <f t="shared" si="286"/>
        <v>41758.583564814813</v>
      </c>
      <c r="T3021" s="11">
        <f t="shared" si="287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7">
        <f t="shared" si="282"/>
        <v>100.57142857142858</v>
      </c>
      <c r="P3022" s="8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11">
        <f t="shared" si="286"/>
        <v>42170.596446759257</v>
      </c>
      <c r="T3022" s="11">
        <f t="shared" si="287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7">
        <f t="shared" si="282"/>
        <v>116.02222222222223</v>
      </c>
      <c r="P3023" s="8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11">
        <f t="shared" si="286"/>
        <v>42660.368854166663</v>
      </c>
      <c r="T3023" s="11">
        <f t="shared" si="287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7">
        <f t="shared" si="282"/>
        <v>100.88</v>
      </c>
      <c r="P3024" s="8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11">
        <f t="shared" si="286"/>
        <v>42564.70380787037</v>
      </c>
      <c r="T3024" s="11">
        <f t="shared" si="287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7">
        <f t="shared" si="282"/>
        <v>103</v>
      </c>
      <c r="P3025" s="8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11">
        <f t="shared" si="286"/>
        <v>42121.425763888888</v>
      </c>
      <c r="T3025" s="11">
        <f t="shared" si="287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7">
        <f t="shared" si="282"/>
        <v>246.42</v>
      </c>
      <c r="P3026" s="8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11">
        <f t="shared" si="286"/>
        <v>41158.743923611109</v>
      </c>
      <c r="T3026" s="11">
        <f t="shared" si="287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7">
        <f t="shared" si="282"/>
        <v>302.2</v>
      </c>
      <c r="P3027" s="8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11">
        <f t="shared" si="286"/>
        <v>41761.259409722225</v>
      </c>
      <c r="T3027" s="11">
        <f t="shared" si="287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7">
        <f t="shared" si="282"/>
        <v>143.33333333333334</v>
      </c>
      <c r="P3028" s="8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1">
        <f t="shared" si="286"/>
        <v>42783.209398148145</v>
      </c>
      <c r="T3028" s="11">
        <f t="shared" si="287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7">
        <f t="shared" si="282"/>
        <v>131.44</v>
      </c>
      <c r="P3029" s="8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1">
        <f t="shared" si="286"/>
        <v>42053.454293981486</v>
      </c>
      <c r="T3029" s="11">
        <f t="shared" si="287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7">
        <f t="shared" si="282"/>
        <v>168.01999999999998</v>
      </c>
      <c r="P3030" s="8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11">
        <f t="shared" si="286"/>
        <v>42567.014178240745</v>
      </c>
      <c r="T3030" s="11">
        <f t="shared" si="287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7">
        <f t="shared" si="282"/>
        <v>109.67666666666666</v>
      </c>
      <c r="P3031" s="8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11">
        <f t="shared" si="286"/>
        <v>41932.458877314813</v>
      </c>
      <c r="T3031" s="11">
        <f t="shared" si="287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7">
        <f t="shared" si="282"/>
        <v>106.6857142857143</v>
      </c>
      <c r="P3032" s="8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11">
        <f t="shared" si="286"/>
        <v>42233.497349537036</v>
      </c>
      <c r="T3032" s="11">
        <f t="shared" si="287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7">
        <f t="shared" si="282"/>
        <v>100</v>
      </c>
      <c r="P3033" s="8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11">
        <f t="shared" si="286"/>
        <v>42597.632488425923</v>
      </c>
      <c r="T3033" s="11">
        <f t="shared" si="287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7">
        <f t="shared" si="282"/>
        <v>127.2</v>
      </c>
      <c r="P3034" s="8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1">
        <f t="shared" si="286"/>
        <v>42227.794664351852</v>
      </c>
      <c r="T3034" s="11">
        <f t="shared" si="287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7">
        <f t="shared" si="282"/>
        <v>146.53333333333333</v>
      </c>
      <c r="P3035" s="8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11">
        <f t="shared" si="286"/>
        <v>42569.860243055555</v>
      </c>
      <c r="T3035" s="11">
        <f t="shared" si="287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7">
        <f t="shared" si="282"/>
        <v>112.53599999999999</v>
      </c>
      <c r="P3036" s="8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11">
        <f t="shared" si="286"/>
        <v>42644.285358796296</v>
      </c>
      <c r="T3036" s="11">
        <f t="shared" si="287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7">
        <f t="shared" si="282"/>
        <v>108.78684000000001</v>
      </c>
      <c r="P3037" s="8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11">
        <f t="shared" si="286"/>
        <v>41368.310289351852</v>
      </c>
      <c r="T3037" s="11">
        <f t="shared" si="287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7">
        <f t="shared" si="282"/>
        <v>126.732</v>
      </c>
      <c r="P3038" s="8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11">
        <f t="shared" si="286"/>
        <v>41466.535231481481</v>
      </c>
      <c r="T3038" s="11">
        <f t="shared" si="287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7">
        <f t="shared" si="282"/>
        <v>213.20000000000002</v>
      </c>
      <c r="P3039" s="8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11">
        <f t="shared" si="286"/>
        <v>40378.643206018518</v>
      </c>
      <c r="T3039" s="11">
        <f t="shared" si="287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7">
        <f t="shared" si="282"/>
        <v>100.49999999999999</v>
      </c>
      <c r="P3040" s="8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11">
        <f t="shared" si="286"/>
        <v>42373.002280092594</v>
      </c>
      <c r="T3040" s="11">
        <f t="shared" si="287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7">
        <f t="shared" si="282"/>
        <v>108.71389999999998</v>
      </c>
      <c r="P3041" s="8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11">
        <f t="shared" si="286"/>
        <v>41610.544421296298</v>
      </c>
      <c r="T3041" s="11">
        <f t="shared" si="287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7">
        <f t="shared" si="282"/>
        <v>107.5</v>
      </c>
      <c r="P3042" s="8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11">
        <f t="shared" si="286"/>
        <v>42177.541909722218</v>
      </c>
      <c r="T3042" s="11">
        <f t="shared" si="287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7">
        <f t="shared" si="282"/>
        <v>110.48192771084338</v>
      </c>
      <c r="P3043" s="8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11">
        <f t="shared" si="286"/>
        <v>42359.618611111116</v>
      </c>
      <c r="T3043" s="11">
        <f t="shared" si="287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7">
        <f t="shared" si="282"/>
        <v>128</v>
      </c>
      <c r="P3044" s="8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11">
        <f t="shared" si="286"/>
        <v>42253.438043981485</v>
      </c>
      <c r="T3044" s="11">
        <f t="shared" si="287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7">
        <f t="shared" si="282"/>
        <v>110.00666666666667</v>
      </c>
      <c r="P3045" s="8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11">
        <f t="shared" si="286"/>
        <v>42082.820590277777</v>
      </c>
      <c r="T3045" s="11">
        <f t="shared" si="287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7">
        <f t="shared" si="282"/>
        <v>109.34166666666667</v>
      </c>
      <c r="P3046" s="8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11">
        <f t="shared" si="286"/>
        <v>42387.4768287037</v>
      </c>
      <c r="T3046" s="11">
        <f t="shared" si="287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7">
        <f t="shared" si="282"/>
        <v>132.70650000000001</v>
      </c>
      <c r="P3047" s="8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11">
        <f t="shared" si="286"/>
        <v>41842.905729166669</v>
      </c>
      <c r="T3047" s="11">
        <f t="shared" si="287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7">
        <f t="shared" si="282"/>
        <v>190.84810126582278</v>
      </c>
      <c r="P3048" s="8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11">
        <f t="shared" si="286"/>
        <v>41862.553078703706</v>
      </c>
      <c r="T3048" s="11">
        <f t="shared" si="287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7">
        <f t="shared" si="282"/>
        <v>149</v>
      </c>
      <c r="P3049" s="8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1">
        <f t="shared" si="286"/>
        <v>42443.739050925928</v>
      </c>
      <c r="T3049" s="11">
        <f t="shared" si="287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7">
        <f t="shared" si="282"/>
        <v>166.4</v>
      </c>
      <c r="P3050" s="8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11">
        <f t="shared" si="286"/>
        <v>41975.651180555556</v>
      </c>
      <c r="T3050" s="11">
        <f t="shared" si="287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7">
        <f t="shared" si="282"/>
        <v>106.66666666666667</v>
      </c>
      <c r="P3051" s="8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11">
        <f t="shared" si="286"/>
        <v>42138.764525462961</v>
      </c>
      <c r="T3051" s="11">
        <f t="shared" si="287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7">
        <f t="shared" si="282"/>
        <v>106</v>
      </c>
      <c r="P3052" s="8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11">
        <f t="shared" si="286"/>
        <v>42464.91851851852</v>
      </c>
      <c r="T3052" s="11">
        <f t="shared" si="287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7">
        <f t="shared" si="282"/>
        <v>23.62857142857143</v>
      </c>
      <c r="P3053" s="8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11">
        <f t="shared" si="286"/>
        <v>42744.166030092594</v>
      </c>
      <c r="T3053" s="11">
        <f t="shared" si="287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7">
        <f t="shared" si="282"/>
        <v>0.15</v>
      </c>
      <c r="P3054" s="8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1">
        <f t="shared" si="286"/>
        <v>42122.420069444444</v>
      </c>
      <c r="T3054" s="11">
        <f t="shared" si="287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7">
        <f t="shared" si="282"/>
        <v>0.4</v>
      </c>
      <c r="P3055" s="8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11">
        <f t="shared" si="286"/>
        <v>41862.511724537035</v>
      </c>
      <c r="T3055" s="11">
        <f t="shared" si="287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7">
        <f t="shared" si="282"/>
        <v>0</v>
      </c>
      <c r="P3056" s="8" t="e">
        <f t="shared" si="283"/>
        <v>#DIV/0!</v>
      </c>
      <c r="Q3056" s="9" t="str">
        <f t="shared" si="284"/>
        <v>theater</v>
      </c>
      <c r="R3056" s="9" t="str">
        <f t="shared" si="285"/>
        <v>spaces</v>
      </c>
      <c r="S3056" s="11">
        <f t="shared" si="286"/>
        <v>42027.582800925928</v>
      </c>
      <c r="T3056" s="11">
        <f t="shared" si="287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7">
        <f t="shared" si="282"/>
        <v>5.0000000000000001E-3</v>
      </c>
      <c r="P3057" s="8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1">
        <f t="shared" si="286"/>
        <v>41953.70821759259</v>
      </c>
      <c r="T3057" s="11">
        <f t="shared" si="287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7">
        <f t="shared" si="282"/>
        <v>0</v>
      </c>
      <c r="P3058" s="8" t="e">
        <f t="shared" si="283"/>
        <v>#DIV/0!</v>
      </c>
      <c r="Q3058" s="9" t="str">
        <f t="shared" si="284"/>
        <v>theater</v>
      </c>
      <c r="R3058" s="9" t="str">
        <f t="shared" si="285"/>
        <v>spaces</v>
      </c>
      <c r="S3058" s="11">
        <f t="shared" si="286"/>
        <v>41851.386388888888</v>
      </c>
      <c r="T3058" s="11">
        <f t="shared" si="287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7">
        <f t="shared" si="282"/>
        <v>0</v>
      </c>
      <c r="P3059" s="8" t="e">
        <f t="shared" si="283"/>
        <v>#DIV/0!</v>
      </c>
      <c r="Q3059" s="9" t="str">
        <f t="shared" si="284"/>
        <v>theater</v>
      </c>
      <c r="R3059" s="9" t="str">
        <f t="shared" si="285"/>
        <v>spaces</v>
      </c>
      <c r="S3059" s="11">
        <f t="shared" si="286"/>
        <v>42433.400590277779</v>
      </c>
      <c r="T3059" s="11">
        <f t="shared" si="287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7">
        <f t="shared" si="282"/>
        <v>1.6666666666666666E-2</v>
      </c>
      <c r="P3060" s="8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1">
        <f t="shared" si="286"/>
        <v>42460.124305555553</v>
      </c>
      <c r="T3060" s="11">
        <f t="shared" si="287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7">
        <f t="shared" si="282"/>
        <v>3.0066666666666664</v>
      </c>
      <c r="P3061" s="8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1">
        <f t="shared" si="286"/>
        <v>41829.685717592591</v>
      </c>
      <c r="T3061" s="11">
        <f t="shared" si="287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7">
        <f t="shared" si="282"/>
        <v>0.15227272727272728</v>
      </c>
      <c r="P3062" s="8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11">
        <f t="shared" si="286"/>
        <v>42245.024699074071</v>
      </c>
      <c r="T3062" s="11">
        <f t="shared" si="287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7">
        <f t="shared" si="282"/>
        <v>0</v>
      </c>
      <c r="P3063" s="8" t="e">
        <f t="shared" si="283"/>
        <v>#DIV/0!</v>
      </c>
      <c r="Q3063" s="9" t="str">
        <f t="shared" si="284"/>
        <v>theater</v>
      </c>
      <c r="R3063" s="9" t="str">
        <f t="shared" si="285"/>
        <v>spaces</v>
      </c>
      <c r="S3063" s="11">
        <f t="shared" si="286"/>
        <v>41834.534120370372</v>
      </c>
      <c r="T3063" s="11">
        <f t="shared" si="287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7">
        <f t="shared" si="282"/>
        <v>66.84</v>
      </c>
      <c r="P3064" s="8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11">
        <f t="shared" si="286"/>
        <v>42248.285787037035</v>
      </c>
      <c r="T3064" s="11">
        <f t="shared" si="287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7">
        <f t="shared" si="282"/>
        <v>19.566666666666666</v>
      </c>
      <c r="P3065" s="8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11">
        <f t="shared" si="286"/>
        <v>42630.672893518524</v>
      </c>
      <c r="T3065" s="11">
        <f t="shared" si="287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7">
        <f t="shared" si="282"/>
        <v>11.294666666666666</v>
      </c>
      <c r="P3066" s="8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11">
        <f t="shared" si="286"/>
        <v>42298.880162037036</v>
      </c>
      <c r="T3066" s="11">
        <f t="shared" si="287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7">
        <f t="shared" si="282"/>
        <v>0.04</v>
      </c>
      <c r="P3067" s="8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1">
        <f t="shared" si="286"/>
        <v>41824.805231481485</v>
      </c>
      <c r="T3067" s="11">
        <f t="shared" si="287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7">
        <f t="shared" si="282"/>
        <v>11.985714285714286</v>
      </c>
      <c r="P3068" s="8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11">
        <f t="shared" si="286"/>
        <v>42530.978437500002</v>
      </c>
      <c r="T3068" s="11">
        <f t="shared" si="287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7">
        <f t="shared" si="282"/>
        <v>2.5</v>
      </c>
      <c r="P3069" s="8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1">
        <f t="shared" si="286"/>
        <v>42226.688414351855</v>
      </c>
      <c r="T3069" s="11">
        <f t="shared" si="287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7">
        <f t="shared" si="282"/>
        <v>6.9999999999999993E-2</v>
      </c>
      <c r="P3070" s="8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1">
        <f t="shared" si="286"/>
        <v>42263.441574074073</v>
      </c>
      <c r="T3070" s="11">
        <f t="shared" si="287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7">
        <f t="shared" si="282"/>
        <v>14.099999999999998</v>
      </c>
      <c r="P3071" s="8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11">
        <f t="shared" si="286"/>
        <v>41957.583726851852</v>
      </c>
      <c r="T3071" s="11">
        <f t="shared" si="287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7">
        <f t="shared" si="282"/>
        <v>3.34</v>
      </c>
      <c r="P3072" s="8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11">
        <f t="shared" si="286"/>
        <v>42690.483437499999</v>
      </c>
      <c r="T3072" s="11">
        <f t="shared" si="287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7">
        <f t="shared" si="282"/>
        <v>59.774999999999999</v>
      </c>
      <c r="P3073" s="8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11">
        <f t="shared" si="286"/>
        <v>42097.482418981483</v>
      </c>
      <c r="T3073" s="11">
        <f t="shared" si="287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7">
        <f t="shared" si="282"/>
        <v>1.6666666666666666E-2</v>
      </c>
      <c r="P3074" s="8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1">
        <f t="shared" si="286"/>
        <v>42658.440532407403</v>
      </c>
      <c r="T3074" s="11">
        <f t="shared" si="287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7">
        <f t="shared" ref="O3075:O3138" si="288">(E3075/D3075)*100</f>
        <v>2.3035714285714284E-2</v>
      </c>
      <c r="P3075" s="8">
        <f t="shared" ref="P3075:P3138" si="289">E3075/L3075</f>
        <v>92.142857142857139</v>
      </c>
      <c r="Q3075" s="9" t="str">
        <f t="shared" ref="Q3075:Q3138" si="290">LEFT(N3075, SEARCH("/",N3075,1)-1)</f>
        <v>theater</v>
      </c>
      <c r="R3075" s="9" t="str">
        <f t="shared" ref="R3075:R3138" si="291">RIGHT(N3075, LEN(N3075)-SEARCH("/",N3075))</f>
        <v>spaces</v>
      </c>
      <c r="S3075" s="11">
        <f t="shared" ref="S3075:S3138" si="292">((J3075/(60*60*24))+DATE(1970,1,1))+(-6/24)</f>
        <v>42111.434027777781</v>
      </c>
      <c r="T3075" s="11">
        <f t="shared" ref="T3075:T3138" si="293">((I3075/(60*60*24))+DATE(1970,1,1))+(-6/24)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7">
        <f t="shared" si="288"/>
        <v>8.8000000000000009E-2</v>
      </c>
      <c r="P3076" s="8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11">
        <f t="shared" si="292"/>
        <v>42409.321284722224</v>
      </c>
      <c r="T3076" s="11">
        <f t="shared" si="293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7">
        <f t="shared" si="288"/>
        <v>8.64</v>
      </c>
      <c r="P3077" s="8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1">
        <f t="shared" si="292"/>
        <v>42550.852314814816</v>
      </c>
      <c r="T3077" s="11">
        <f t="shared" si="293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7">
        <f t="shared" si="288"/>
        <v>15.06</v>
      </c>
      <c r="P3078" s="8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1">
        <f t="shared" si="292"/>
        <v>42226.401886574073</v>
      </c>
      <c r="T3078" s="11">
        <f t="shared" si="293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7">
        <f t="shared" si="288"/>
        <v>0.47727272727272729</v>
      </c>
      <c r="P3079" s="8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1">
        <f t="shared" si="292"/>
        <v>42766.706921296296</v>
      </c>
      <c r="T3079" s="11">
        <f t="shared" si="293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7">
        <f t="shared" si="288"/>
        <v>0.11833333333333333</v>
      </c>
      <c r="P3080" s="8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11">
        <f t="shared" si="292"/>
        <v>42030.888831018514</v>
      </c>
      <c r="T3080" s="11">
        <f t="shared" si="293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7">
        <f t="shared" si="288"/>
        <v>0.8417399858735245</v>
      </c>
      <c r="P3081" s="8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11">
        <f t="shared" si="292"/>
        <v>42055.463368055556</v>
      </c>
      <c r="T3081" s="11">
        <f t="shared" si="293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7">
        <f t="shared" si="288"/>
        <v>1.8799999999999997E-2</v>
      </c>
      <c r="P3082" s="8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11">
        <f t="shared" si="292"/>
        <v>41939.778287037036</v>
      </c>
      <c r="T3082" s="11">
        <f t="shared" si="293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7">
        <f t="shared" si="288"/>
        <v>0.21029999999999999</v>
      </c>
      <c r="P3083" s="8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1">
        <f t="shared" si="292"/>
        <v>42236.931608796294</v>
      </c>
      <c r="T3083" s="11">
        <f t="shared" si="293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7">
        <f t="shared" si="288"/>
        <v>0</v>
      </c>
      <c r="P3084" s="8" t="e">
        <f t="shared" si="289"/>
        <v>#DIV/0!</v>
      </c>
      <c r="Q3084" s="9" t="str">
        <f t="shared" si="290"/>
        <v>theater</v>
      </c>
      <c r="R3084" s="9" t="str">
        <f t="shared" si="291"/>
        <v>spaces</v>
      </c>
      <c r="S3084" s="11">
        <f t="shared" si="292"/>
        <v>42293.672986111109</v>
      </c>
      <c r="T3084" s="11">
        <f t="shared" si="293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7">
        <f t="shared" si="288"/>
        <v>0.27999999999999997</v>
      </c>
      <c r="P3085" s="8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11">
        <f t="shared" si="292"/>
        <v>41853.313402777778</v>
      </c>
      <c r="T3085" s="11">
        <f t="shared" si="293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7">
        <f t="shared" si="288"/>
        <v>11.57920670115792</v>
      </c>
      <c r="P3086" s="8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11">
        <f t="shared" si="292"/>
        <v>42100.473738425921</v>
      </c>
      <c r="T3086" s="11">
        <f t="shared" si="293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7">
        <f t="shared" si="288"/>
        <v>2.44</v>
      </c>
      <c r="P3087" s="8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11">
        <f t="shared" si="292"/>
        <v>42246.633784722224</v>
      </c>
      <c r="T3087" s="11">
        <f t="shared" si="293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7">
        <f t="shared" si="288"/>
        <v>0.25</v>
      </c>
      <c r="P3088" s="8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11">
        <f t="shared" si="292"/>
        <v>42173.42082175926</v>
      </c>
      <c r="T3088" s="11">
        <f t="shared" si="293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7">
        <f t="shared" si="288"/>
        <v>0.625</v>
      </c>
      <c r="P3089" s="8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1">
        <f t="shared" si="292"/>
        <v>42664.900347222225</v>
      </c>
      <c r="T3089" s="11">
        <f t="shared" si="293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7">
        <f t="shared" si="288"/>
        <v>0.19384615384615383</v>
      </c>
      <c r="P3090" s="8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1">
        <f t="shared" si="292"/>
        <v>41981.32230324074</v>
      </c>
      <c r="T3090" s="11">
        <f t="shared" si="293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7">
        <f t="shared" si="288"/>
        <v>23.416</v>
      </c>
      <c r="P3091" s="8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11">
        <f t="shared" si="292"/>
        <v>42528.292627314819</v>
      </c>
      <c r="T3091" s="11">
        <f t="shared" si="293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7">
        <f t="shared" si="288"/>
        <v>5.0808888888888886</v>
      </c>
      <c r="P3092" s="8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11">
        <f t="shared" si="292"/>
        <v>42065.568807870368</v>
      </c>
      <c r="T3092" s="11">
        <f t="shared" si="293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7">
        <f t="shared" si="288"/>
        <v>15.920000000000002</v>
      </c>
      <c r="P3093" s="8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11">
        <f t="shared" si="292"/>
        <v>42566.698414351849</v>
      </c>
      <c r="T3093" s="11">
        <f t="shared" si="293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7">
        <f t="shared" si="288"/>
        <v>1.1831900000000002</v>
      </c>
      <c r="P3094" s="8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11">
        <f t="shared" si="292"/>
        <v>42255.369351851856</v>
      </c>
      <c r="T3094" s="11">
        <f t="shared" si="293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7">
        <f t="shared" si="288"/>
        <v>22.75</v>
      </c>
      <c r="P3095" s="8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11">
        <f t="shared" si="292"/>
        <v>41760.659039351856</v>
      </c>
      <c r="T3095" s="11">
        <f t="shared" si="293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7">
        <f t="shared" si="288"/>
        <v>2.5000000000000001E-2</v>
      </c>
      <c r="P3096" s="8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1">
        <f t="shared" si="292"/>
        <v>42207.545787037037</v>
      </c>
      <c r="T3096" s="11">
        <f t="shared" si="293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7">
        <f t="shared" si="288"/>
        <v>0.33512064343163539</v>
      </c>
      <c r="P3097" s="8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1">
        <f t="shared" si="292"/>
        <v>42522.775231481486</v>
      </c>
      <c r="T3097" s="11">
        <f t="shared" si="293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7">
        <f t="shared" si="288"/>
        <v>3.9750000000000001</v>
      </c>
      <c r="P3098" s="8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11">
        <f t="shared" si="292"/>
        <v>42114.575532407413</v>
      </c>
      <c r="T3098" s="11">
        <f t="shared" si="293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7">
        <f t="shared" si="288"/>
        <v>17.150000000000002</v>
      </c>
      <c r="P3099" s="8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11">
        <f t="shared" si="292"/>
        <v>42629.253483796296</v>
      </c>
      <c r="T3099" s="11">
        <f t="shared" si="293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7">
        <f t="shared" si="288"/>
        <v>3.6080041046690612</v>
      </c>
      <c r="P3100" s="8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11">
        <f t="shared" si="292"/>
        <v>42359.542233796295</v>
      </c>
      <c r="T3100" s="11">
        <f t="shared" si="293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7">
        <f t="shared" si="288"/>
        <v>13.900000000000002</v>
      </c>
      <c r="P3101" s="8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1">
        <f t="shared" si="292"/>
        <v>42381.939710648148</v>
      </c>
      <c r="T3101" s="11">
        <f t="shared" si="293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7">
        <f t="shared" si="288"/>
        <v>15.225</v>
      </c>
      <c r="P3102" s="8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11">
        <f t="shared" si="292"/>
        <v>41902.372395833336</v>
      </c>
      <c r="T3102" s="11">
        <f t="shared" si="293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7">
        <f t="shared" si="288"/>
        <v>12</v>
      </c>
      <c r="P3103" s="8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1">
        <f t="shared" si="292"/>
        <v>42171.133530092593</v>
      </c>
      <c r="T3103" s="11">
        <f t="shared" si="293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7">
        <f t="shared" si="288"/>
        <v>39.112499999999997</v>
      </c>
      <c r="P3104" s="8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11">
        <f t="shared" si="292"/>
        <v>42555.090486111112</v>
      </c>
      <c r="T3104" s="11">
        <f t="shared" si="293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7">
        <f t="shared" si="288"/>
        <v>0.26829268292682928</v>
      </c>
      <c r="P3105" s="8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1">
        <f t="shared" si="292"/>
        <v>42106.906319444446</v>
      </c>
      <c r="T3105" s="11">
        <f t="shared" si="293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7">
        <f t="shared" si="288"/>
        <v>29.625</v>
      </c>
      <c r="P3106" s="8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1">
        <f t="shared" si="292"/>
        <v>42006.658692129626</v>
      </c>
      <c r="T3106" s="11">
        <f t="shared" si="293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7">
        <f t="shared" si="288"/>
        <v>42.360992301112063</v>
      </c>
      <c r="P3107" s="8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11">
        <f t="shared" si="292"/>
        <v>41876.468935185185</v>
      </c>
      <c r="T3107" s="11">
        <f t="shared" si="293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7">
        <f t="shared" si="288"/>
        <v>4.1000000000000005</v>
      </c>
      <c r="P3108" s="8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1">
        <f t="shared" si="292"/>
        <v>42241.179120370369</v>
      </c>
      <c r="T3108" s="11">
        <f t="shared" si="293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7">
        <f t="shared" si="288"/>
        <v>19.762499999999999</v>
      </c>
      <c r="P3109" s="8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11">
        <f t="shared" si="292"/>
        <v>42128.564247685186</v>
      </c>
      <c r="T3109" s="11">
        <f t="shared" si="293"/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7">
        <f t="shared" si="288"/>
        <v>5.1999999999999998E-2</v>
      </c>
      <c r="P3110" s="8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1">
        <f t="shared" si="292"/>
        <v>42062.430486111116</v>
      </c>
      <c r="T3110" s="11">
        <f t="shared" si="293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7">
        <f t="shared" si="288"/>
        <v>25.030188679245285</v>
      </c>
      <c r="P3111" s="8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11">
        <f t="shared" si="292"/>
        <v>41843.875115740739</v>
      </c>
      <c r="T3111" s="11">
        <f t="shared" si="293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7">
        <f t="shared" si="288"/>
        <v>0.04</v>
      </c>
      <c r="P3112" s="8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1">
        <f t="shared" si="292"/>
        <v>42744.781469907408</v>
      </c>
      <c r="T3112" s="11">
        <f t="shared" si="293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7">
        <f t="shared" si="288"/>
        <v>26.640000000000004</v>
      </c>
      <c r="P3113" s="8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11">
        <f t="shared" si="292"/>
        <v>41885.345138888893</v>
      </c>
      <c r="T3113" s="11">
        <f t="shared" si="293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7">
        <f t="shared" si="288"/>
        <v>4.7363636363636363</v>
      </c>
      <c r="P3114" s="8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11">
        <f t="shared" si="292"/>
        <v>42614.871921296297</v>
      </c>
      <c r="T3114" s="11">
        <f t="shared" si="293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7">
        <f t="shared" si="288"/>
        <v>4.2435339894712749</v>
      </c>
      <c r="P3115" s="8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11">
        <f t="shared" si="292"/>
        <v>42081.481273148151</v>
      </c>
      <c r="T3115" s="11">
        <f t="shared" si="293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7">
        <f t="shared" si="288"/>
        <v>0</v>
      </c>
      <c r="P3116" s="8" t="e">
        <f t="shared" si="289"/>
        <v>#DIV/0!</v>
      </c>
      <c r="Q3116" s="9" t="str">
        <f t="shared" si="290"/>
        <v>theater</v>
      </c>
      <c r="R3116" s="9" t="str">
        <f t="shared" si="291"/>
        <v>spaces</v>
      </c>
      <c r="S3116" s="11">
        <f t="shared" si="292"/>
        <v>41843.382523148146</v>
      </c>
      <c r="T3116" s="11">
        <f t="shared" si="293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7">
        <f t="shared" si="288"/>
        <v>3</v>
      </c>
      <c r="P3117" s="8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1">
        <f t="shared" si="292"/>
        <v>42496.197071759263</v>
      </c>
      <c r="T3117" s="11">
        <f t="shared" si="293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7">
        <f t="shared" si="288"/>
        <v>57.333333333333336</v>
      </c>
      <c r="P3118" s="8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1">
        <f t="shared" si="292"/>
        <v>42081.265335648146</v>
      </c>
      <c r="T3118" s="11">
        <f t="shared" si="293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7">
        <f t="shared" si="288"/>
        <v>0.1</v>
      </c>
      <c r="P3119" s="8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1">
        <f t="shared" si="292"/>
        <v>42509.124537037038</v>
      </c>
      <c r="T3119" s="11">
        <f t="shared" si="293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7">
        <f t="shared" si="288"/>
        <v>0.31</v>
      </c>
      <c r="P3120" s="8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1">
        <f t="shared" si="292"/>
        <v>42534.399571759262</v>
      </c>
      <c r="T3120" s="11">
        <f t="shared" si="293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7">
        <f t="shared" si="288"/>
        <v>0.05</v>
      </c>
      <c r="P3121" s="8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1">
        <f t="shared" si="292"/>
        <v>42059.79550925926</v>
      </c>
      <c r="T3121" s="11">
        <f t="shared" si="293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7">
        <f t="shared" si="288"/>
        <v>9.8461538461538465E-3</v>
      </c>
      <c r="P3122" s="8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1">
        <f t="shared" si="292"/>
        <v>42435.692083333328</v>
      </c>
      <c r="T3122" s="11">
        <f t="shared" si="293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7">
        <f t="shared" si="288"/>
        <v>0.66666666666666674</v>
      </c>
      <c r="P3123" s="8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1">
        <f t="shared" si="292"/>
        <v>41848.429803240739</v>
      </c>
      <c r="T3123" s="11">
        <f t="shared" si="293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7">
        <f t="shared" si="288"/>
        <v>58.291457286432156</v>
      </c>
      <c r="P3124" s="8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1">
        <f t="shared" si="292"/>
        <v>42678.682083333333</v>
      </c>
      <c r="T3124" s="11">
        <f t="shared" si="293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7">
        <f t="shared" si="288"/>
        <v>68.153599999999997</v>
      </c>
      <c r="P3125" s="8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11">
        <f t="shared" si="292"/>
        <v>42530.743032407408</v>
      </c>
      <c r="T3125" s="11">
        <f t="shared" si="293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7">
        <f t="shared" si="288"/>
        <v>3.2499999999999999E-3</v>
      </c>
      <c r="P3126" s="8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1">
        <f t="shared" si="292"/>
        <v>41977.530104166668</v>
      </c>
      <c r="T3126" s="11">
        <f t="shared" si="293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7">
        <f t="shared" si="288"/>
        <v>0</v>
      </c>
      <c r="P3127" s="8" t="e">
        <f t="shared" si="289"/>
        <v>#DIV/0!</v>
      </c>
      <c r="Q3127" s="9" t="str">
        <f t="shared" si="290"/>
        <v>theater</v>
      </c>
      <c r="R3127" s="9" t="str">
        <f t="shared" si="291"/>
        <v>spaces</v>
      </c>
      <c r="S3127" s="11">
        <f t="shared" si="292"/>
        <v>42345.95685185185</v>
      </c>
      <c r="T3127" s="11">
        <f t="shared" si="293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7">
        <f t="shared" si="288"/>
        <v>4.16</v>
      </c>
      <c r="P3128" s="8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11">
        <f t="shared" si="292"/>
        <v>42426.768078703702</v>
      </c>
      <c r="T3128" s="11">
        <f t="shared" si="293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7">
        <f t="shared" si="288"/>
        <v>0</v>
      </c>
      <c r="P3129" s="8" t="e">
        <f t="shared" si="289"/>
        <v>#DIV/0!</v>
      </c>
      <c r="Q3129" s="9" t="str">
        <f t="shared" si="290"/>
        <v>theater</v>
      </c>
      <c r="R3129" s="9" t="str">
        <f t="shared" si="291"/>
        <v>spaces</v>
      </c>
      <c r="S3129" s="11">
        <f t="shared" si="292"/>
        <v>42034.606817129628</v>
      </c>
      <c r="T3129" s="11">
        <f t="shared" si="293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7">
        <f t="shared" si="288"/>
        <v>108.60666666666667</v>
      </c>
      <c r="P3130" s="8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11">
        <f t="shared" si="292"/>
        <v>42780.575706018513</v>
      </c>
      <c r="T3130" s="11">
        <f t="shared" si="293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7">
        <f t="shared" si="288"/>
        <v>0.8</v>
      </c>
      <c r="P3131" s="8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1">
        <f t="shared" si="292"/>
        <v>42803.592812499999</v>
      </c>
      <c r="T3131" s="11">
        <f t="shared" si="293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7">
        <f t="shared" si="288"/>
        <v>3.75</v>
      </c>
      <c r="P3132" s="8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1">
        <f t="shared" si="292"/>
        <v>42808.390231481477</v>
      </c>
      <c r="T3132" s="11">
        <f t="shared" si="293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7">
        <f t="shared" si="288"/>
        <v>15.731707317073171</v>
      </c>
      <c r="P3133" s="8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1">
        <f t="shared" si="292"/>
        <v>42803.329224537039</v>
      </c>
      <c r="T3133" s="11">
        <f t="shared" si="293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7">
        <f t="shared" si="288"/>
        <v>3.3333333333333333E-2</v>
      </c>
      <c r="P3134" s="8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1">
        <f t="shared" si="292"/>
        <v>42786.100231481483</v>
      </c>
      <c r="T3134" s="11">
        <f t="shared" si="293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7">
        <f t="shared" si="288"/>
        <v>108</v>
      </c>
      <c r="P3135" s="8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1">
        <f t="shared" si="292"/>
        <v>42788.315208333333</v>
      </c>
      <c r="T3135" s="11">
        <f t="shared" si="293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7">
        <f t="shared" si="288"/>
        <v>22.5</v>
      </c>
      <c r="P3136" s="8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1">
        <f t="shared" si="292"/>
        <v>42800.470127314809</v>
      </c>
      <c r="T3136" s="11">
        <f t="shared" si="293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7">
        <f t="shared" si="288"/>
        <v>20.849420849420849</v>
      </c>
      <c r="P3137" s="8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11">
        <f t="shared" si="292"/>
        <v>42806.901863425926</v>
      </c>
      <c r="T3137" s="11">
        <f t="shared" si="293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7">
        <f t="shared" si="288"/>
        <v>127.8</v>
      </c>
      <c r="P3138" s="8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11">
        <f t="shared" si="292"/>
        <v>42789.212430555555</v>
      </c>
      <c r="T3138" s="11">
        <f t="shared" si="293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7">
        <f t="shared" ref="O3139:O3202" si="294">(E3139/D3139)*100</f>
        <v>3.3333333333333335</v>
      </c>
      <c r="P3139" s="8">
        <f t="shared" ref="P3139:P3202" si="295">E3139/L3139</f>
        <v>50</v>
      </c>
      <c r="Q3139" s="9" t="str">
        <f t="shared" ref="Q3139:Q3202" si="296">LEFT(N3139, SEARCH("/",N3139,1)-1)</f>
        <v>theater</v>
      </c>
      <c r="R3139" s="9" t="str">
        <f t="shared" ref="R3139:R3202" si="297">RIGHT(N3139, LEN(N3139)-SEARCH("/",N3139))</f>
        <v>plays</v>
      </c>
      <c r="S3139" s="11">
        <f t="shared" ref="S3139:S3202" si="298">((J3139/(60*60*24))+DATE(1970,1,1))+(-6/24)</f>
        <v>42807.635057870371</v>
      </c>
      <c r="T3139" s="11">
        <f t="shared" ref="T3139:T3202" si="299">((I3139/(60*60*24))+DATE(1970,1,1))+(-6/24)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7">
        <f t="shared" si="294"/>
        <v>0</v>
      </c>
      <c r="P3140" s="8" t="e">
        <f t="shared" si="295"/>
        <v>#DIV/0!</v>
      </c>
      <c r="Q3140" s="9" t="str">
        <f t="shared" si="296"/>
        <v>theater</v>
      </c>
      <c r="R3140" s="9" t="str">
        <f t="shared" si="297"/>
        <v>plays</v>
      </c>
      <c r="S3140" s="11">
        <f t="shared" si="298"/>
        <v>42809.395914351851</v>
      </c>
      <c r="T3140" s="11">
        <f t="shared" si="2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7">
        <f t="shared" si="294"/>
        <v>5.4</v>
      </c>
      <c r="P3141" s="8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1">
        <f t="shared" si="298"/>
        <v>42785.020370370374</v>
      </c>
      <c r="T3141" s="11">
        <f t="shared" si="2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7">
        <f t="shared" si="294"/>
        <v>0.96</v>
      </c>
      <c r="P3142" s="8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1">
        <f t="shared" si="298"/>
        <v>42802.468784722223</v>
      </c>
      <c r="T3142" s="11">
        <f t="shared" si="2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7">
        <f t="shared" si="294"/>
        <v>51.6</v>
      </c>
      <c r="P3143" s="8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1">
        <f t="shared" si="298"/>
        <v>42800.503333333334</v>
      </c>
      <c r="T3143" s="11">
        <f t="shared" si="2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7">
        <f t="shared" si="294"/>
        <v>1.6363636363636365</v>
      </c>
      <c r="P3144" s="8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1">
        <f t="shared" si="298"/>
        <v>42783.263182870374</v>
      </c>
      <c r="T3144" s="11">
        <f t="shared" si="2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7">
        <f t="shared" si="294"/>
        <v>0</v>
      </c>
      <c r="P3145" s="8" t="e">
        <f t="shared" si="295"/>
        <v>#DIV/0!</v>
      </c>
      <c r="Q3145" s="9" t="str">
        <f t="shared" si="296"/>
        <v>theater</v>
      </c>
      <c r="R3145" s="9" t="str">
        <f t="shared" si="297"/>
        <v>plays</v>
      </c>
      <c r="S3145" s="11">
        <f t="shared" si="298"/>
        <v>42808.108287037037</v>
      </c>
      <c r="T3145" s="11">
        <f t="shared" si="2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7">
        <f t="shared" si="294"/>
        <v>75.400000000000006</v>
      </c>
      <c r="P3146" s="8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11">
        <f t="shared" si="298"/>
        <v>42796.288275462968</v>
      </c>
      <c r="T3146" s="11">
        <f t="shared" si="2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7">
        <f t="shared" si="294"/>
        <v>0</v>
      </c>
      <c r="P3147" s="8" t="e">
        <f t="shared" si="295"/>
        <v>#DIV/0!</v>
      </c>
      <c r="Q3147" s="9" t="str">
        <f t="shared" si="296"/>
        <v>theater</v>
      </c>
      <c r="R3147" s="9" t="str">
        <f t="shared" si="297"/>
        <v>plays</v>
      </c>
      <c r="S3147" s="11">
        <f t="shared" si="298"/>
        <v>42761.790902777779</v>
      </c>
      <c r="T3147" s="11">
        <f t="shared" si="2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7">
        <f t="shared" si="294"/>
        <v>10.5</v>
      </c>
      <c r="P3148" s="8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1">
        <f t="shared" si="298"/>
        <v>42796.432476851856</v>
      </c>
      <c r="T3148" s="11">
        <f t="shared" si="2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7">
        <f t="shared" si="294"/>
        <v>117.52499999999999</v>
      </c>
      <c r="P3149" s="8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11">
        <f t="shared" si="298"/>
        <v>41909.71938657407</v>
      </c>
      <c r="T3149" s="11">
        <f t="shared" si="2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7">
        <f t="shared" si="294"/>
        <v>131.16666666666669</v>
      </c>
      <c r="P3150" s="8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11">
        <f t="shared" si="298"/>
        <v>41891.415324074071</v>
      </c>
      <c r="T3150" s="11">
        <f t="shared" si="2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7">
        <f t="shared" si="294"/>
        <v>104</v>
      </c>
      <c r="P3151" s="8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1">
        <f t="shared" si="298"/>
        <v>41225.767361111109</v>
      </c>
      <c r="T3151" s="11">
        <f t="shared" si="2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7">
        <f t="shared" si="294"/>
        <v>101</v>
      </c>
      <c r="P3152" s="8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11">
        <f t="shared" si="298"/>
        <v>40478.013923611114</v>
      </c>
      <c r="T3152" s="11">
        <f t="shared" si="2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7">
        <f t="shared" si="294"/>
        <v>100.4</v>
      </c>
      <c r="P3153" s="8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11">
        <f t="shared" si="298"/>
        <v>41862.58997685185</v>
      </c>
      <c r="T3153" s="11">
        <f t="shared" si="2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7">
        <f t="shared" si="294"/>
        <v>105.95454545454545</v>
      </c>
      <c r="P3154" s="8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11">
        <f t="shared" si="298"/>
        <v>41550.617673611108</v>
      </c>
      <c r="T3154" s="11">
        <f t="shared" si="2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7">
        <f t="shared" si="294"/>
        <v>335.58333333333337</v>
      </c>
      <c r="P3155" s="8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11">
        <f t="shared" si="298"/>
        <v>40632.904363425929</v>
      </c>
      <c r="T3155" s="11">
        <f t="shared" si="2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7">
        <f t="shared" si="294"/>
        <v>112.92857142857142</v>
      </c>
      <c r="P3156" s="8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11">
        <f t="shared" si="298"/>
        <v>40970.625671296293</v>
      </c>
      <c r="T3156" s="11">
        <f t="shared" si="2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7">
        <f t="shared" si="294"/>
        <v>188.50460000000001</v>
      </c>
      <c r="P3157" s="8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11">
        <f t="shared" si="298"/>
        <v>41233.249131944445</v>
      </c>
      <c r="T3157" s="11">
        <f t="shared" si="2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7">
        <f t="shared" si="294"/>
        <v>101.81818181818181</v>
      </c>
      <c r="P3158" s="8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11">
        <f t="shared" si="298"/>
        <v>41026.703055555554</v>
      </c>
      <c r="T3158" s="11">
        <f t="shared" si="2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7">
        <f t="shared" si="294"/>
        <v>101</v>
      </c>
      <c r="P3159" s="8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11">
        <f t="shared" si="298"/>
        <v>41829.538252314815</v>
      </c>
      <c r="T3159" s="11">
        <f t="shared" si="2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7">
        <f t="shared" si="294"/>
        <v>113.99999999999999</v>
      </c>
      <c r="P3160" s="8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11">
        <f t="shared" si="298"/>
        <v>41447.589722222227</v>
      </c>
      <c r="T3160" s="11">
        <f t="shared" si="299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7">
        <f t="shared" si="294"/>
        <v>133.48133333333334</v>
      </c>
      <c r="P3161" s="8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11">
        <f t="shared" si="298"/>
        <v>40883.816678240742</v>
      </c>
      <c r="T3161" s="11">
        <f t="shared" si="2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7">
        <f t="shared" si="294"/>
        <v>101.53333333333335</v>
      </c>
      <c r="P3162" s="8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11">
        <f t="shared" si="298"/>
        <v>41841.01489583333</v>
      </c>
      <c r="T3162" s="11">
        <f t="shared" si="2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7">
        <f t="shared" si="294"/>
        <v>105.1</v>
      </c>
      <c r="P3163" s="8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11">
        <f t="shared" si="298"/>
        <v>41897.286134259259</v>
      </c>
      <c r="T3163" s="11">
        <f t="shared" si="2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7">
        <f t="shared" si="294"/>
        <v>127.15</v>
      </c>
      <c r="P3164" s="8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11">
        <f t="shared" si="298"/>
        <v>41799.435902777775</v>
      </c>
      <c r="T3164" s="11">
        <f t="shared" si="2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7">
        <f t="shared" si="294"/>
        <v>111.15384615384616</v>
      </c>
      <c r="P3165" s="8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11">
        <f t="shared" si="298"/>
        <v>41775.503761574073</v>
      </c>
      <c r="T3165" s="11">
        <f t="shared" si="2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7">
        <f t="shared" si="294"/>
        <v>106.76</v>
      </c>
      <c r="P3166" s="8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11">
        <f t="shared" si="298"/>
        <v>41766.555729166663</v>
      </c>
      <c r="T3166" s="11">
        <f t="shared" si="2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7">
        <f t="shared" si="294"/>
        <v>162.66666666666666</v>
      </c>
      <c r="P3167" s="8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11">
        <f t="shared" si="298"/>
        <v>40643.909259259257</v>
      </c>
      <c r="T3167" s="11">
        <f t="shared" si="2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7">
        <f t="shared" si="294"/>
        <v>160.22808571428573</v>
      </c>
      <c r="P3168" s="8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11">
        <f t="shared" si="298"/>
        <v>41940.44158564815</v>
      </c>
      <c r="T3168" s="11">
        <f t="shared" si="2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7">
        <f t="shared" si="294"/>
        <v>116.16666666666666</v>
      </c>
      <c r="P3169" s="8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11">
        <f t="shared" si="298"/>
        <v>41838.925706018519</v>
      </c>
      <c r="T3169" s="11">
        <f t="shared" si="2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7">
        <f t="shared" si="294"/>
        <v>124.2</v>
      </c>
      <c r="P3170" s="8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11">
        <f t="shared" si="298"/>
        <v>41771.855937500004</v>
      </c>
      <c r="T3170" s="11">
        <f t="shared" si="2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7">
        <f t="shared" si="294"/>
        <v>103.01249999999999</v>
      </c>
      <c r="P3171" s="8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1">
        <f t="shared" si="298"/>
        <v>41591.487974537034</v>
      </c>
      <c r="T3171" s="11">
        <f t="shared" si="2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7">
        <f t="shared" si="294"/>
        <v>112.25</v>
      </c>
      <c r="P3172" s="8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11">
        <f t="shared" si="298"/>
        <v>41788.830370370371</v>
      </c>
      <c r="T3172" s="11">
        <f t="shared" si="2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7">
        <f t="shared" si="294"/>
        <v>108.8142857142857</v>
      </c>
      <c r="P3173" s="8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11">
        <f t="shared" si="298"/>
        <v>42466.358310185184</v>
      </c>
      <c r="T3173" s="11">
        <f t="shared" si="2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7">
        <f t="shared" si="294"/>
        <v>114.99999999999999</v>
      </c>
      <c r="P3174" s="8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11">
        <f t="shared" si="298"/>
        <v>40923.479953703703</v>
      </c>
      <c r="T3174" s="11">
        <f t="shared" si="2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7">
        <f t="shared" si="294"/>
        <v>103</v>
      </c>
      <c r="P3175" s="8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11">
        <f t="shared" si="298"/>
        <v>41878.628379629634</v>
      </c>
      <c r="T3175" s="11">
        <f t="shared" si="299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7">
        <f t="shared" si="294"/>
        <v>101.13333333333334</v>
      </c>
      <c r="P3176" s="8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11">
        <f t="shared" si="298"/>
        <v>41862.614675925928</v>
      </c>
      <c r="T3176" s="11">
        <f t="shared" si="2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7">
        <f t="shared" si="294"/>
        <v>109.55999999999999</v>
      </c>
      <c r="P3177" s="8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1">
        <f t="shared" si="298"/>
        <v>40531.636886574073</v>
      </c>
      <c r="T3177" s="11">
        <f t="shared" si="2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7">
        <f t="shared" si="294"/>
        <v>114.8421052631579</v>
      </c>
      <c r="P3178" s="8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11">
        <f t="shared" si="298"/>
        <v>41477.680914351848</v>
      </c>
      <c r="T3178" s="11">
        <f t="shared" si="2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7">
        <f t="shared" si="294"/>
        <v>117.39999999999999</v>
      </c>
      <c r="P3179" s="8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11">
        <f t="shared" si="298"/>
        <v>41781.416770833333</v>
      </c>
      <c r="T3179" s="11">
        <f t="shared" si="2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7">
        <f t="shared" si="294"/>
        <v>171.73333333333335</v>
      </c>
      <c r="P3180" s="8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11">
        <f t="shared" si="298"/>
        <v>41806.355034722219</v>
      </c>
      <c r="T3180" s="11">
        <f t="shared" si="2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7">
        <f t="shared" si="294"/>
        <v>114.16238095238094</v>
      </c>
      <c r="P3181" s="8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11">
        <f t="shared" si="298"/>
        <v>41375.452210648145</v>
      </c>
      <c r="T3181" s="11">
        <f t="shared" si="2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7">
        <f t="shared" si="294"/>
        <v>119.75</v>
      </c>
      <c r="P3182" s="8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11">
        <f t="shared" si="298"/>
        <v>41780.162604166668</v>
      </c>
      <c r="T3182" s="11">
        <f t="shared" si="2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7">
        <f t="shared" si="294"/>
        <v>109.00000000000001</v>
      </c>
      <c r="P3183" s="8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11">
        <f t="shared" si="298"/>
        <v>41779.060034722221</v>
      </c>
      <c r="T3183" s="11">
        <f t="shared" si="2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7">
        <f t="shared" si="294"/>
        <v>100.88571428571429</v>
      </c>
      <c r="P3184" s="8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11">
        <f t="shared" si="298"/>
        <v>40883.699317129627</v>
      </c>
      <c r="T3184" s="11">
        <f t="shared" si="2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7">
        <f t="shared" si="294"/>
        <v>109.00000000000001</v>
      </c>
      <c r="P3185" s="8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11">
        <f t="shared" si="298"/>
        <v>41491.54478009259</v>
      </c>
      <c r="T3185" s="11">
        <f t="shared" si="2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7">
        <f t="shared" si="294"/>
        <v>107.20930232558139</v>
      </c>
      <c r="P3186" s="8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11">
        <f t="shared" si="298"/>
        <v>41791.743414351848</v>
      </c>
      <c r="T3186" s="11">
        <f t="shared" si="2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7">
        <f t="shared" si="294"/>
        <v>100</v>
      </c>
      <c r="P3187" s="8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11">
        <f t="shared" si="298"/>
        <v>41829.727326388893</v>
      </c>
      <c r="T3187" s="11">
        <f t="shared" si="2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7">
        <f t="shared" si="294"/>
        <v>102.18750000000001</v>
      </c>
      <c r="P3188" s="8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11">
        <f t="shared" si="298"/>
        <v>41868.674050925925</v>
      </c>
      <c r="T3188" s="11">
        <f t="shared" si="2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7">
        <f t="shared" si="294"/>
        <v>116.29333333333334</v>
      </c>
      <c r="P3189" s="8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11">
        <f t="shared" si="298"/>
        <v>41835.416354166664</v>
      </c>
      <c r="T3189" s="11">
        <f t="shared" si="2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7">
        <f t="shared" si="294"/>
        <v>65</v>
      </c>
      <c r="P3190" s="8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11">
        <f t="shared" si="298"/>
        <v>42144.165532407409</v>
      </c>
      <c r="T3190" s="11">
        <f t="shared" si="2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7">
        <f t="shared" si="294"/>
        <v>12.327272727272726</v>
      </c>
      <c r="P3191" s="8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11">
        <f t="shared" si="298"/>
        <v>42118.096435185187</v>
      </c>
      <c r="T3191" s="11">
        <f t="shared" si="2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7">
        <f t="shared" si="294"/>
        <v>0</v>
      </c>
      <c r="P3192" s="8" t="e">
        <f t="shared" si="295"/>
        <v>#DIV/0!</v>
      </c>
      <c r="Q3192" s="9" t="str">
        <f t="shared" si="296"/>
        <v>theater</v>
      </c>
      <c r="R3192" s="9" t="str">
        <f t="shared" si="297"/>
        <v>musical</v>
      </c>
      <c r="S3192" s="11">
        <f t="shared" si="298"/>
        <v>42682.901331018518</v>
      </c>
      <c r="T3192" s="11">
        <f t="shared" si="2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7">
        <f t="shared" si="294"/>
        <v>4.0266666666666664</v>
      </c>
      <c r="P3193" s="8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1">
        <f t="shared" si="298"/>
        <v>42538.505428240736</v>
      </c>
      <c r="T3193" s="11">
        <f t="shared" si="2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7">
        <f t="shared" si="294"/>
        <v>1.02</v>
      </c>
      <c r="P3194" s="8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1">
        <f t="shared" si="298"/>
        <v>42018.69049768518</v>
      </c>
      <c r="T3194" s="11">
        <f t="shared" si="2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7">
        <f t="shared" si="294"/>
        <v>11.74</v>
      </c>
      <c r="P3195" s="8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11">
        <f t="shared" si="298"/>
        <v>42010.718240740738</v>
      </c>
      <c r="T3195" s="11">
        <f t="shared" si="2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7">
        <f t="shared" si="294"/>
        <v>0</v>
      </c>
      <c r="P3196" s="8" t="e">
        <f t="shared" si="295"/>
        <v>#DIV/0!</v>
      </c>
      <c r="Q3196" s="9" t="str">
        <f t="shared" si="296"/>
        <v>theater</v>
      </c>
      <c r="R3196" s="9" t="str">
        <f t="shared" si="297"/>
        <v>musical</v>
      </c>
      <c r="S3196" s="11">
        <f t="shared" si="298"/>
        <v>42181.812476851846</v>
      </c>
      <c r="T3196" s="11">
        <f t="shared" si="2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7">
        <f t="shared" si="294"/>
        <v>59.142857142857139</v>
      </c>
      <c r="P3197" s="8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11">
        <f t="shared" si="298"/>
        <v>42017.344236111108</v>
      </c>
      <c r="T3197" s="11">
        <f t="shared" si="2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7">
        <f t="shared" si="294"/>
        <v>0.06</v>
      </c>
      <c r="P3198" s="8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1">
        <f t="shared" si="298"/>
        <v>42157.348090277781</v>
      </c>
      <c r="T3198" s="11">
        <f t="shared" si="2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7">
        <f t="shared" si="294"/>
        <v>11.450000000000001</v>
      </c>
      <c r="P3199" s="8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1">
        <f t="shared" si="298"/>
        <v>42009.243263888886</v>
      </c>
      <c r="T3199" s="11">
        <f t="shared" si="2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7">
        <f t="shared" si="294"/>
        <v>0.36666666666666664</v>
      </c>
      <c r="P3200" s="8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11">
        <f t="shared" si="298"/>
        <v>42013.174502314811</v>
      </c>
      <c r="T3200" s="11">
        <f t="shared" si="2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7">
        <f t="shared" si="294"/>
        <v>52.16</v>
      </c>
      <c r="P3201" s="8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11">
        <f t="shared" si="298"/>
        <v>41858.511782407411</v>
      </c>
      <c r="T3201" s="11">
        <f t="shared" si="2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7">
        <f t="shared" si="294"/>
        <v>2E-3</v>
      </c>
      <c r="P3202" s="8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1">
        <f t="shared" si="298"/>
        <v>42460.070613425924</v>
      </c>
      <c r="T3202" s="11">
        <f t="shared" si="2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7">
        <f t="shared" ref="O3203:O3266" si="300">(E3203/D3203)*100</f>
        <v>1.25</v>
      </c>
      <c r="P3203" s="8">
        <f t="shared" ref="P3203:P3266" si="301">E3203/L3203</f>
        <v>12.5</v>
      </c>
      <c r="Q3203" s="9" t="str">
        <f t="shared" ref="Q3203:Q3266" si="302">LEFT(N3203, SEARCH("/",N3203,1)-1)</f>
        <v>theater</v>
      </c>
      <c r="R3203" s="9" t="str">
        <f t="shared" ref="R3203:R3266" si="303">RIGHT(N3203, LEN(N3203)-SEARCH("/",N3203))</f>
        <v>musical</v>
      </c>
      <c r="S3203" s="11">
        <f t="shared" ref="S3203:S3266" si="304">((J3203/(60*60*24))+DATE(1970,1,1))+(-6/24)</f>
        <v>41861.517094907409</v>
      </c>
      <c r="T3203" s="11">
        <f t="shared" ref="T3203:T3266" si="305">((I3203/(60*60*24))+DATE(1970,1,1))+(-6/24)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7">
        <f t="shared" si="300"/>
        <v>54.52</v>
      </c>
      <c r="P3204" s="8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1">
        <f t="shared" si="304"/>
        <v>42293.603541666671</v>
      </c>
      <c r="T3204" s="11">
        <f t="shared" si="305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7">
        <f t="shared" si="300"/>
        <v>25</v>
      </c>
      <c r="P3205" s="8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11">
        <f t="shared" si="304"/>
        <v>42242.738680555558</v>
      </c>
      <c r="T3205" s="11">
        <f t="shared" si="305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7">
        <f t="shared" si="300"/>
        <v>0</v>
      </c>
      <c r="P3206" s="8" t="e">
        <f t="shared" si="301"/>
        <v>#DIV/0!</v>
      </c>
      <c r="Q3206" s="9" t="str">
        <f t="shared" si="302"/>
        <v>theater</v>
      </c>
      <c r="R3206" s="9" t="str">
        <f t="shared" si="303"/>
        <v>musical</v>
      </c>
      <c r="S3206" s="11">
        <f t="shared" si="304"/>
        <v>42172.436099537037</v>
      </c>
      <c r="T3206" s="11">
        <f t="shared" si="305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7">
        <f t="shared" si="300"/>
        <v>3.4125000000000001</v>
      </c>
      <c r="P3207" s="8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1">
        <f t="shared" si="304"/>
        <v>42095.124675925923</v>
      </c>
      <c r="T3207" s="11">
        <f t="shared" si="305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7">
        <f t="shared" si="300"/>
        <v>0</v>
      </c>
      <c r="P3208" s="8" t="e">
        <f t="shared" si="301"/>
        <v>#DIV/0!</v>
      </c>
      <c r="Q3208" s="9" t="str">
        <f t="shared" si="302"/>
        <v>theater</v>
      </c>
      <c r="R3208" s="9" t="str">
        <f t="shared" si="303"/>
        <v>musical</v>
      </c>
      <c r="S3208" s="11">
        <f t="shared" si="304"/>
        <v>42236.026053240741</v>
      </c>
      <c r="T3208" s="11">
        <f t="shared" si="305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7">
        <f t="shared" si="300"/>
        <v>46.36363636363636</v>
      </c>
      <c r="P3209" s="8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11">
        <f t="shared" si="304"/>
        <v>42057.027858796297</v>
      </c>
      <c r="T3209" s="11">
        <f t="shared" si="305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7">
        <f t="shared" si="300"/>
        <v>103.49999999999999</v>
      </c>
      <c r="P3210" s="8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11">
        <f t="shared" si="304"/>
        <v>41827.355057870373</v>
      </c>
      <c r="T3210" s="11">
        <f t="shared" si="305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7">
        <f t="shared" si="300"/>
        <v>119.32315789473684</v>
      </c>
      <c r="P3211" s="8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11">
        <f t="shared" si="304"/>
        <v>41778.387245370366</v>
      </c>
      <c r="T3211" s="11">
        <f t="shared" si="305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7">
        <f t="shared" si="300"/>
        <v>125.76666666666667</v>
      </c>
      <c r="P3212" s="8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11">
        <f t="shared" si="304"/>
        <v>41013.686562499999</v>
      </c>
      <c r="T3212" s="11">
        <f t="shared" si="305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7">
        <f t="shared" si="300"/>
        <v>119.74347826086958</v>
      </c>
      <c r="P3213" s="8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11">
        <f t="shared" si="304"/>
        <v>41834.33657407407</v>
      </c>
      <c r="T3213" s="11">
        <f t="shared" si="305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7">
        <f t="shared" si="300"/>
        <v>126.25</v>
      </c>
      <c r="P3214" s="8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11">
        <f t="shared" si="304"/>
        <v>41829.545729166668</v>
      </c>
      <c r="T3214" s="11">
        <f t="shared" si="305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7">
        <f t="shared" si="300"/>
        <v>100.11666666666667</v>
      </c>
      <c r="P3215" s="8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11">
        <f t="shared" si="304"/>
        <v>42171.513414351852</v>
      </c>
      <c r="T3215" s="11">
        <f t="shared" si="305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7">
        <f t="shared" si="300"/>
        <v>102.13333333333334</v>
      </c>
      <c r="P3216" s="8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11">
        <f t="shared" si="304"/>
        <v>42337.542511574073</v>
      </c>
      <c r="T3216" s="11">
        <f t="shared" si="305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7">
        <f t="shared" si="300"/>
        <v>100.35142857142858</v>
      </c>
      <c r="P3217" s="8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11">
        <f t="shared" si="304"/>
        <v>42219.415173611109</v>
      </c>
      <c r="T3217" s="11">
        <f t="shared" si="305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7">
        <f t="shared" si="300"/>
        <v>100.05</v>
      </c>
      <c r="P3218" s="8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11">
        <f t="shared" si="304"/>
        <v>42165.212627314817</v>
      </c>
      <c r="T3218" s="11">
        <f t="shared" si="305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7">
        <f t="shared" si="300"/>
        <v>116.02222222222223</v>
      </c>
      <c r="P3219" s="8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11">
        <f t="shared" si="304"/>
        <v>42648.296111111107</v>
      </c>
      <c r="T3219" s="11">
        <f t="shared" si="305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7">
        <f t="shared" si="300"/>
        <v>102.1</v>
      </c>
      <c r="P3220" s="8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11">
        <f t="shared" si="304"/>
        <v>41970.752152777779</v>
      </c>
      <c r="T3220" s="11">
        <f t="shared" si="305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7">
        <f t="shared" si="300"/>
        <v>100.11000000000001</v>
      </c>
      <c r="P3221" s="8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11">
        <f t="shared" si="304"/>
        <v>42050.733182870375</v>
      </c>
      <c r="T3221" s="11">
        <f t="shared" si="305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7">
        <f t="shared" si="300"/>
        <v>100.84</v>
      </c>
      <c r="P3222" s="8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11">
        <f t="shared" si="304"/>
        <v>42772.583379629628</v>
      </c>
      <c r="T3222" s="11">
        <f t="shared" si="305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7">
        <f t="shared" si="300"/>
        <v>103.42499999999998</v>
      </c>
      <c r="P3223" s="8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11">
        <f t="shared" si="304"/>
        <v>42155.446793981479</v>
      </c>
      <c r="T3223" s="11">
        <f t="shared" si="305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7">
        <f t="shared" si="300"/>
        <v>124.8</v>
      </c>
      <c r="P3224" s="8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11">
        <f t="shared" si="304"/>
        <v>42270.332141203704</v>
      </c>
      <c r="T3224" s="11">
        <f t="shared" si="305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7">
        <f t="shared" si="300"/>
        <v>109.51612903225806</v>
      </c>
      <c r="P3225" s="8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11">
        <f t="shared" si="304"/>
        <v>42206.585370370369</v>
      </c>
      <c r="T3225" s="11">
        <f t="shared" si="305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7">
        <f t="shared" si="300"/>
        <v>102.03333333333333</v>
      </c>
      <c r="P3226" s="8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11">
        <f t="shared" si="304"/>
        <v>42697.600844907407</v>
      </c>
      <c r="T3226" s="11">
        <f t="shared" si="305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7">
        <f t="shared" si="300"/>
        <v>102.35000000000001</v>
      </c>
      <c r="P3227" s="8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11">
        <f t="shared" si="304"/>
        <v>42503.309467592597</v>
      </c>
      <c r="T3227" s="11">
        <f t="shared" si="305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7">
        <f t="shared" si="300"/>
        <v>104.16666666666667</v>
      </c>
      <c r="P3228" s="8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11">
        <f t="shared" si="304"/>
        <v>42277.333472222221</v>
      </c>
      <c r="T3228" s="11">
        <f t="shared" si="305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7">
        <f t="shared" si="300"/>
        <v>125</v>
      </c>
      <c r="P3229" s="8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1">
        <f t="shared" si="304"/>
        <v>42722.632361111115</v>
      </c>
      <c r="T3229" s="11">
        <f t="shared" si="305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7">
        <f t="shared" si="300"/>
        <v>102.34285714285714</v>
      </c>
      <c r="P3230" s="8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11">
        <f t="shared" si="304"/>
        <v>42323.45930555556</v>
      </c>
      <c r="T3230" s="11">
        <f t="shared" si="305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7">
        <f t="shared" si="300"/>
        <v>107.86500000000001</v>
      </c>
      <c r="P3231" s="8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11">
        <f t="shared" si="304"/>
        <v>41933.041643518518</v>
      </c>
      <c r="T3231" s="11">
        <f t="shared" si="305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7">
        <f t="shared" si="300"/>
        <v>109.88461538461539</v>
      </c>
      <c r="P3232" s="8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11">
        <f t="shared" si="304"/>
        <v>41897.918124999997</v>
      </c>
      <c r="T3232" s="11">
        <f t="shared" si="305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7">
        <f t="shared" si="300"/>
        <v>161</v>
      </c>
      <c r="P3233" s="8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1">
        <f t="shared" si="304"/>
        <v>42446.693831018521</v>
      </c>
      <c r="T3233" s="11">
        <f t="shared" si="305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7">
        <f t="shared" si="300"/>
        <v>131.20000000000002</v>
      </c>
      <c r="P3234" s="8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11">
        <f t="shared" si="304"/>
        <v>42463.56385416667</v>
      </c>
      <c r="T3234" s="11">
        <f t="shared" si="305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7">
        <f t="shared" si="300"/>
        <v>118.8</v>
      </c>
      <c r="P3235" s="8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11">
        <f t="shared" si="304"/>
        <v>42766.555034722223</v>
      </c>
      <c r="T3235" s="11">
        <f t="shared" si="305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7">
        <f t="shared" si="300"/>
        <v>100.39275000000001</v>
      </c>
      <c r="P3236" s="8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11">
        <f t="shared" si="304"/>
        <v>42734.539444444439</v>
      </c>
      <c r="T3236" s="11">
        <f t="shared" si="305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7">
        <f t="shared" si="300"/>
        <v>103.20666666666666</v>
      </c>
      <c r="P3237" s="8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11">
        <f t="shared" si="304"/>
        <v>42522.097812499997</v>
      </c>
      <c r="T3237" s="11">
        <f t="shared" si="305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7">
        <f t="shared" si="300"/>
        <v>100.6</v>
      </c>
      <c r="P3238" s="8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11">
        <f t="shared" si="304"/>
        <v>42702.667048611111</v>
      </c>
      <c r="T3238" s="11">
        <f t="shared" si="305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7">
        <f t="shared" si="300"/>
        <v>100.78754285714287</v>
      </c>
      <c r="P3239" s="8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11">
        <f t="shared" si="304"/>
        <v>42252.224351851852</v>
      </c>
      <c r="T3239" s="11">
        <f t="shared" si="305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7">
        <f t="shared" si="300"/>
        <v>112.32142857142857</v>
      </c>
      <c r="P3240" s="8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11">
        <f t="shared" si="304"/>
        <v>42156.260393518518</v>
      </c>
      <c r="T3240" s="11">
        <f t="shared" si="305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7">
        <f t="shared" si="300"/>
        <v>105.91914022517912</v>
      </c>
      <c r="P3241" s="8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11">
        <f t="shared" si="304"/>
        <v>42277.839039351849</v>
      </c>
      <c r="T3241" s="11">
        <f t="shared" si="305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7">
        <f t="shared" si="300"/>
        <v>100.56666666666668</v>
      </c>
      <c r="P3242" s="8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11">
        <f t="shared" si="304"/>
        <v>42754.443842592591</v>
      </c>
      <c r="T3242" s="11">
        <f t="shared" si="305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7">
        <f t="shared" si="300"/>
        <v>115.30588235294117</v>
      </c>
      <c r="P3243" s="8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11">
        <f t="shared" si="304"/>
        <v>41893.074884259258</v>
      </c>
      <c r="T3243" s="11">
        <f t="shared" si="305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7">
        <f t="shared" si="300"/>
        <v>127.30419999999999</v>
      </c>
      <c r="P3244" s="8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11">
        <f t="shared" si="304"/>
        <v>41871.505694444444</v>
      </c>
      <c r="T3244" s="11">
        <f t="shared" si="305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7">
        <f t="shared" si="300"/>
        <v>102.83750000000001</v>
      </c>
      <c r="P3245" s="8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11">
        <f t="shared" si="304"/>
        <v>42261.846782407403</v>
      </c>
      <c r="T3245" s="11">
        <f t="shared" si="305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7">
        <f t="shared" si="300"/>
        <v>102.9375</v>
      </c>
      <c r="P3246" s="8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11">
        <f t="shared" si="304"/>
        <v>42675.444236111114</v>
      </c>
      <c r="T3246" s="11">
        <f t="shared" si="305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7">
        <f t="shared" si="300"/>
        <v>104.3047619047619</v>
      </c>
      <c r="P3247" s="8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11">
        <f t="shared" si="304"/>
        <v>42135.35020833333</v>
      </c>
      <c r="T3247" s="11">
        <f t="shared" si="305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7">
        <f t="shared" si="300"/>
        <v>111.22000000000001</v>
      </c>
      <c r="P3248" s="8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11">
        <f t="shared" si="304"/>
        <v>42230.222222222219</v>
      </c>
      <c r="T3248" s="11">
        <f t="shared" si="305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7">
        <f t="shared" si="300"/>
        <v>105.86</v>
      </c>
      <c r="P3249" s="8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11">
        <f t="shared" si="304"/>
        <v>42167.184166666666</v>
      </c>
      <c r="T3249" s="11">
        <f t="shared" si="305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7">
        <f t="shared" si="300"/>
        <v>100.79166666666666</v>
      </c>
      <c r="P3250" s="8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11">
        <f t="shared" si="304"/>
        <v>42068.638391203705</v>
      </c>
      <c r="T3250" s="11">
        <f t="shared" si="305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7">
        <f t="shared" si="300"/>
        <v>104.92727272727274</v>
      </c>
      <c r="P3251" s="8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11">
        <f t="shared" si="304"/>
        <v>42145.496689814812</v>
      </c>
      <c r="T3251" s="11">
        <f t="shared" si="305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7">
        <f t="shared" si="300"/>
        <v>101.55199999999999</v>
      </c>
      <c r="P3252" s="8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11">
        <f t="shared" si="304"/>
        <v>41918.492175925923</v>
      </c>
      <c r="T3252" s="11">
        <f t="shared" si="305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7">
        <f t="shared" si="300"/>
        <v>110.73333333333333</v>
      </c>
      <c r="P3253" s="8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11">
        <f t="shared" si="304"/>
        <v>42146.481087962966</v>
      </c>
      <c r="T3253" s="11">
        <f t="shared" si="305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7">
        <f t="shared" si="300"/>
        <v>127.82222222222221</v>
      </c>
      <c r="P3254" s="8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1">
        <f t="shared" si="304"/>
        <v>42590.222685185188</v>
      </c>
      <c r="T3254" s="11">
        <f t="shared" si="305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7">
        <f t="shared" si="300"/>
        <v>101.82500000000002</v>
      </c>
      <c r="P3255" s="8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11">
        <f t="shared" si="304"/>
        <v>42602.326712962968</v>
      </c>
      <c r="T3255" s="11">
        <f t="shared" si="305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7">
        <f t="shared" si="300"/>
        <v>101.25769230769231</v>
      </c>
      <c r="P3256" s="8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11">
        <f t="shared" si="304"/>
        <v>42058.835752314815</v>
      </c>
      <c r="T3256" s="11">
        <f t="shared" si="305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7">
        <f t="shared" si="300"/>
        <v>175</v>
      </c>
      <c r="P3257" s="8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11">
        <f t="shared" si="304"/>
        <v>41889.518229166664</v>
      </c>
      <c r="T3257" s="11">
        <f t="shared" si="305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7">
        <f t="shared" si="300"/>
        <v>128.06</v>
      </c>
      <c r="P3258" s="8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11">
        <f t="shared" si="304"/>
        <v>42144.323807870373</v>
      </c>
      <c r="T3258" s="11">
        <f t="shared" si="305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7">
        <f t="shared" si="300"/>
        <v>106.29949999999999</v>
      </c>
      <c r="P3259" s="8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11">
        <f t="shared" si="304"/>
        <v>42758.309629629628</v>
      </c>
      <c r="T3259" s="11">
        <f t="shared" si="305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7">
        <f t="shared" si="300"/>
        <v>105.21428571428571</v>
      </c>
      <c r="P3260" s="8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1">
        <f t="shared" si="304"/>
        <v>41982.637280092589</v>
      </c>
      <c r="T3260" s="11">
        <f t="shared" si="305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7">
        <f t="shared" si="300"/>
        <v>106.16782608695652</v>
      </c>
      <c r="P3261" s="8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11">
        <f t="shared" si="304"/>
        <v>42614.510937500003</v>
      </c>
      <c r="T3261" s="11">
        <f t="shared" si="305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7">
        <f t="shared" si="300"/>
        <v>109.24000000000001</v>
      </c>
      <c r="P3262" s="8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11">
        <f t="shared" si="304"/>
        <v>42303.422662037032</v>
      </c>
      <c r="T3262" s="11">
        <f t="shared" si="305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7">
        <f t="shared" si="300"/>
        <v>100.45454545454547</v>
      </c>
      <c r="P3263" s="8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11">
        <f t="shared" si="304"/>
        <v>42171.475416666668</v>
      </c>
      <c r="T3263" s="11">
        <f t="shared" si="305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7">
        <f t="shared" si="300"/>
        <v>103.04098360655738</v>
      </c>
      <c r="P3264" s="8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11">
        <f t="shared" si="304"/>
        <v>41964.065532407403</v>
      </c>
      <c r="T3264" s="11">
        <f t="shared" si="305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7">
        <f t="shared" si="300"/>
        <v>112.1664</v>
      </c>
      <c r="P3265" s="8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11">
        <f t="shared" si="304"/>
        <v>42284.266064814816</v>
      </c>
      <c r="T3265" s="11">
        <f t="shared" si="305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7">
        <f t="shared" si="300"/>
        <v>103</v>
      </c>
      <c r="P3266" s="8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11">
        <f t="shared" si="304"/>
        <v>42016.550208333334</v>
      </c>
      <c r="T3266" s="11">
        <f t="shared" si="305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7">
        <f t="shared" ref="O3267:O3330" si="306">(E3267/D3267)*100</f>
        <v>164</v>
      </c>
      <c r="P3267" s="8">
        <f t="shared" ref="P3267:P3330" si="307">E3267/L3267</f>
        <v>70.285714285714292</v>
      </c>
      <c r="Q3267" s="9" t="str">
        <f t="shared" ref="Q3267:Q3330" si="308">LEFT(N3267, SEARCH("/",N3267,1)-1)</f>
        <v>theater</v>
      </c>
      <c r="R3267" s="9" t="str">
        <f t="shared" ref="R3267:R3330" si="309">RIGHT(N3267, LEN(N3267)-SEARCH("/",N3267))</f>
        <v>plays</v>
      </c>
      <c r="S3267" s="11">
        <f t="shared" ref="S3267:S3330" si="310">((J3267/(60*60*24))+DATE(1970,1,1))+(-6/24)</f>
        <v>42311.461979166663</v>
      </c>
      <c r="T3267" s="11">
        <f t="shared" ref="T3267:T3330" si="311">((I3267/(60*60*24))+DATE(1970,1,1))+(-6/24)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7">
        <f t="shared" si="306"/>
        <v>131.28333333333333</v>
      </c>
      <c r="P3268" s="8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11">
        <f t="shared" si="310"/>
        <v>42136.286134259259</v>
      </c>
      <c r="T3268" s="11">
        <f t="shared" si="311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7">
        <f t="shared" si="306"/>
        <v>102.1</v>
      </c>
      <c r="P3269" s="8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11">
        <f t="shared" si="310"/>
        <v>42172.507638888885</v>
      </c>
      <c r="T3269" s="11">
        <f t="shared" si="311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7">
        <f t="shared" si="306"/>
        <v>128</v>
      </c>
      <c r="P3270" s="8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11">
        <f t="shared" si="310"/>
        <v>42590.65425925926</v>
      </c>
      <c r="T3270" s="11">
        <f t="shared" si="311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7">
        <f t="shared" si="306"/>
        <v>101.49999999999999</v>
      </c>
      <c r="P3271" s="8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1">
        <f t="shared" si="310"/>
        <v>42137.145798611113</v>
      </c>
      <c r="T3271" s="11">
        <f t="shared" si="311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7">
        <f t="shared" si="306"/>
        <v>101.66666666666666</v>
      </c>
      <c r="P3272" s="8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1">
        <f t="shared" si="310"/>
        <v>42167.283159722225</v>
      </c>
      <c r="T3272" s="11">
        <f t="shared" si="311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7">
        <f t="shared" si="306"/>
        <v>130</v>
      </c>
      <c r="P3273" s="8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11">
        <f t="shared" si="310"/>
        <v>41915.187210648146</v>
      </c>
      <c r="T3273" s="11">
        <f t="shared" si="311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7">
        <f t="shared" si="306"/>
        <v>154.43</v>
      </c>
      <c r="P3274" s="8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11">
        <f t="shared" si="310"/>
        <v>42284.250104166669</v>
      </c>
      <c r="T3274" s="11">
        <f t="shared" si="311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7">
        <f t="shared" si="306"/>
        <v>107.4</v>
      </c>
      <c r="P3275" s="8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11">
        <f t="shared" si="310"/>
        <v>42611.551412037035</v>
      </c>
      <c r="T3275" s="11">
        <f t="shared" si="311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7">
        <f t="shared" si="306"/>
        <v>101.32258064516128</v>
      </c>
      <c r="P3276" s="8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11">
        <f t="shared" si="310"/>
        <v>42400.454537037032</v>
      </c>
      <c r="T3276" s="11">
        <f t="shared" si="311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7">
        <f t="shared" si="306"/>
        <v>100.27777777777777</v>
      </c>
      <c r="P3277" s="8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11">
        <f t="shared" si="310"/>
        <v>42017.63045138889</v>
      </c>
      <c r="T3277" s="11">
        <f t="shared" si="311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7">
        <f t="shared" si="306"/>
        <v>116.84444444444443</v>
      </c>
      <c r="P3278" s="8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1">
        <f t="shared" si="310"/>
        <v>42426.699988425928</v>
      </c>
      <c r="T3278" s="11">
        <f t="shared" si="311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7">
        <f t="shared" si="306"/>
        <v>108.60000000000001</v>
      </c>
      <c r="P3279" s="8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1">
        <f t="shared" si="310"/>
        <v>41931.432939814811</v>
      </c>
      <c r="T3279" s="11">
        <f t="shared" si="311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7">
        <f t="shared" si="306"/>
        <v>103.4</v>
      </c>
      <c r="P3280" s="8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11">
        <f t="shared" si="310"/>
        <v>42124.598414351851</v>
      </c>
      <c r="T3280" s="11">
        <f t="shared" si="311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7">
        <f t="shared" si="306"/>
        <v>114.27586206896552</v>
      </c>
      <c r="P3281" s="8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11">
        <f t="shared" si="310"/>
        <v>42430.852534722224</v>
      </c>
      <c r="T3281" s="11">
        <f t="shared" si="311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7">
        <f t="shared" si="306"/>
        <v>103</v>
      </c>
      <c r="P3282" s="8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11">
        <f t="shared" si="310"/>
        <v>42121.506921296299</v>
      </c>
      <c r="T3282" s="11">
        <f t="shared" si="311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7">
        <f t="shared" si="306"/>
        <v>121.6</v>
      </c>
      <c r="P3283" s="8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11">
        <f t="shared" si="310"/>
        <v>42218.769733796296</v>
      </c>
      <c r="T3283" s="11">
        <f t="shared" si="311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7">
        <f t="shared" si="306"/>
        <v>102.6467741935484</v>
      </c>
      <c r="P3284" s="8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11">
        <f t="shared" si="310"/>
        <v>42444.94430555556</v>
      </c>
      <c r="T3284" s="11">
        <f t="shared" si="311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7">
        <f t="shared" si="306"/>
        <v>104.75000000000001</v>
      </c>
      <c r="P3285" s="8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11">
        <f t="shared" si="310"/>
        <v>42379.49418981481</v>
      </c>
      <c r="T3285" s="11">
        <f t="shared" si="311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7">
        <f t="shared" si="306"/>
        <v>101.6</v>
      </c>
      <c r="P3286" s="8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1">
        <f t="shared" si="310"/>
        <v>42380.634872685187</v>
      </c>
      <c r="T3286" s="11">
        <f t="shared" si="311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7">
        <f t="shared" si="306"/>
        <v>112.10242048409683</v>
      </c>
      <c r="P3287" s="8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11">
        <f t="shared" si="310"/>
        <v>42762.692430555559</v>
      </c>
      <c r="T3287" s="11">
        <f t="shared" si="311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7">
        <f t="shared" si="306"/>
        <v>101.76666666666667</v>
      </c>
      <c r="P3288" s="8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11">
        <f t="shared" si="310"/>
        <v>42567.590069444443</v>
      </c>
      <c r="T3288" s="11">
        <f t="shared" si="311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7">
        <f t="shared" si="306"/>
        <v>100</v>
      </c>
      <c r="P3289" s="8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11">
        <f t="shared" si="310"/>
        <v>42311.500324074077</v>
      </c>
      <c r="T3289" s="11">
        <f t="shared" si="311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7">
        <f t="shared" si="306"/>
        <v>100.26489999999998</v>
      </c>
      <c r="P3290" s="8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11">
        <f t="shared" si="310"/>
        <v>42505.524479166663</v>
      </c>
      <c r="T3290" s="11">
        <f t="shared" si="311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7">
        <f t="shared" si="306"/>
        <v>133.04200000000003</v>
      </c>
      <c r="P3291" s="8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11">
        <f t="shared" si="310"/>
        <v>42758.118078703701</v>
      </c>
      <c r="T3291" s="11">
        <f t="shared" si="311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7">
        <f t="shared" si="306"/>
        <v>121.2</v>
      </c>
      <c r="P3292" s="8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11">
        <f t="shared" si="310"/>
        <v>42775.26494212963</v>
      </c>
      <c r="T3292" s="11">
        <f t="shared" si="311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7">
        <f t="shared" si="306"/>
        <v>113.99999999999999</v>
      </c>
      <c r="P3293" s="8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11">
        <f t="shared" si="310"/>
        <v>42232.452546296292</v>
      </c>
      <c r="T3293" s="11">
        <f t="shared" si="311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7">
        <f t="shared" si="306"/>
        <v>286.13861386138615</v>
      </c>
      <c r="P3294" s="8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11">
        <f t="shared" si="310"/>
        <v>42282.520231481481</v>
      </c>
      <c r="T3294" s="11">
        <f t="shared" si="311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7">
        <f t="shared" si="306"/>
        <v>170.44444444444446</v>
      </c>
      <c r="P3295" s="8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11">
        <f t="shared" si="310"/>
        <v>42768.175370370373</v>
      </c>
      <c r="T3295" s="11">
        <f t="shared" si="311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7">
        <f t="shared" si="306"/>
        <v>118.33333333333333</v>
      </c>
      <c r="P3296" s="8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11">
        <f t="shared" si="310"/>
        <v>42141.291134259256</v>
      </c>
      <c r="T3296" s="11">
        <f t="shared" si="311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7">
        <f t="shared" si="306"/>
        <v>102.85857142857142</v>
      </c>
      <c r="P3297" s="8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11">
        <f t="shared" si="310"/>
        <v>42609.192465277782</v>
      </c>
      <c r="T3297" s="11">
        <f t="shared" si="311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7">
        <f t="shared" si="306"/>
        <v>144.06666666666666</v>
      </c>
      <c r="P3298" s="8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11">
        <f t="shared" si="310"/>
        <v>42309.506620370375</v>
      </c>
      <c r="T3298" s="11">
        <f t="shared" si="311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7">
        <f t="shared" si="306"/>
        <v>100.07272727272726</v>
      </c>
      <c r="P3299" s="8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11">
        <f t="shared" si="310"/>
        <v>42193.521481481483</v>
      </c>
      <c r="T3299" s="11">
        <f t="shared" si="311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7">
        <f t="shared" si="306"/>
        <v>101.73</v>
      </c>
      <c r="P3300" s="8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11">
        <f t="shared" si="310"/>
        <v>42239.707962962959</v>
      </c>
      <c r="T3300" s="11">
        <f t="shared" si="311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7">
        <f t="shared" si="306"/>
        <v>116.19999999999999</v>
      </c>
      <c r="P3301" s="8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11">
        <f t="shared" si="310"/>
        <v>42261.667395833334</v>
      </c>
      <c r="T3301" s="11">
        <f t="shared" si="311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7">
        <f t="shared" si="306"/>
        <v>136.16666666666666</v>
      </c>
      <c r="P3302" s="8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11">
        <f t="shared" si="310"/>
        <v>42102.493773148148</v>
      </c>
      <c r="T3302" s="11">
        <f t="shared" si="311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7">
        <f t="shared" si="306"/>
        <v>133.46666666666667</v>
      </c>
      <c r="P3303" s="8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1">
        <f t="shared" si="310"/>
        <v>42538.485833333332</v>
      </c>
      <c r="T3303" s="11">
        <f t="shared" si="311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7">
        <f t="shared" si="306"/>
        <v>103.39285714285715</v>
      </c>
      <c r="P3304" s="8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1">
        <f t="shared" si="310"/>
        <v>42681.10157407407</v>
      </c>
      <c r="T3304" s="11">
        <f t="shared" si="311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7">
        <f t="shared" si="306"/>
        <v>115.88888888888889</v>
      </c>
      <c r="P3305" s="8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1">
        <f t="shared" si="310"/>
        <v>42056.40143518518</v>
      </c>
      <c r="T3305" s="11">
        <f t="shared" si="311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7">
        <f t="shared" si="306"/>
        <v>104.51666666666665</v>
      </c>
      <c r="P3306" s="8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11">
        <f t="shared" si="310"/>
        <v>42696.374444444446</v>
      </c>
      <c r="T3306" s="11">
        <f t="shared" si="311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7">
        <f t="shared" si="306"/>
        <v>102.02500000000001</v>
      </c>
      <c r="P3307" s="8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1">
        <f t="shared" si="310"/>
        <v>42186.605879629627</v>
      </c>
      <c r="T3307" s="11">
        <f t="shared" si="311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7">
        <f t="shared" si="306"/>
        <v>175.33333333333334</v>
      </c>
      <c r="P3308" s="8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11">
        <f t="shared" si="310"/>
        <v>42492.969236111108</v>
      </c>
      <c r="T3308" s="11">
        <f t="shared" si="311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7">
        <f t="shared" si="306"/>
        <v>106.67999999999999</v>
      </c>
      <c r="P3309" s="8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11">
        <f t="shared" si="310"/>
        <v>42474.807164351849</v>
      </c>
      <c r="T3309" s="11">
        <f t="shared" si="311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7">
        <f t="shared" si="306"/>
        <v>122.28571428571429</v>
      </c>
      <c r="P3310" s="8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11">
        <f t="shared" si="310"/>
        <v>42452.626909722225</v>
      </c>
      <c r="T3310" s="11">
        <f t="shared" si="311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7">
        <f t="shared" si="306"/>
        <v>159.42857142857144</v>
      </c>
      <c r="P3311" s="8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1">
        <f t="shared" si="310"/>
        <v>42628.400208333333</v>
      </c>
      <c r="T3311" s="11">
        <f t="shared" si="311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7">
        <f t="shared" si="306"/>
        <v>100.07692307692308</v>
      </c>
      <c r="P3312" s="8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11">
        <f t="shared" si="310"/>
        <v>42253.678530092591</v>
      </c>
      <c r="T3312" s="11">
        <f t="shared" si="311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7">
        <f t="shared" si="306"/>
        <v>109.84</v>
      </c>
      <c r="P3313" s="8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11">
        <f t="shared" si="310"/>
        <v>42264.04178240741</v>
      </c>
      <c r="T3313" s="11">
        <f t="shared" si="311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7">
        <f t="shared" si="306"/>
        <v>100.03999999999999</v>
      </c>
      <c r="P3314" s="8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1">
        <f t="shared" si="310"/>
        <v>42664.559560185182</v>
      </c>
      <c r="T3314" s="11">
        <f t="shared" si="311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7">
        <f t="shared" si="306"/>
        <v>116.05000000000001</v>
      </c>
      <c r="P3315" s="8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11">
        <f t="shared" si="310"/>
        <v>42381.994409722218</v>
      </c>
      <c r="T3315" s="11">
        <f t="shared" si="311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7">
        <f t="shared" si="306"/>
        <v>210.75</v>
      </c>
      <c r="P3316" s="8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11">
        <f t="shared" si="310"/>
        <v>42105.017488425925</v>
      </c>
      <c r="T3316" s="11">
        <f t="shared" si="311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7">
        <f t="shared" si="306"/>
        <v>110.00000000000001</v>
      </c>
      <c r="P3317" s="8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11">
        <f t="shared" si="310"/>
        <v>42466.053715277776</v>
      </c>
      <c r="T3317" s="11">
        <f t="shared" si="311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7">
        <f t="shared" si="306"/>
        <v>100.08673425918037</v>
      </c>
      <c r="P3318" s="8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11">
        <f t="shared" si="310"/>
        <v>41826.621238425927</v>
      </c>
      <c r="T3318" s="11">
        <f t="shared" si="311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7">
        <f t="shared" si="306"/>
        <v>106.19047619047619</v>
      </c>
      <c r="P3319" s="8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11">
        <f t="shared" si="310"/>
        <v>42498.789629629631</v>
      </c>
      <c r="T3319" s="11">
        <f t="shared" si="311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7">
        <f t="shared" si="306"/>
        <v>125.6</v>
      </c>
      <c r="P3320" s="8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1">
        <f t="shared" si="310"/>
        <v>42431.052002314813</v>
      </c>
      <c r="T3320" s="11">
        <f t="shared" si="311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7">
        <f t="shared" si="306"/>
        <v>108</v>
      </c>
      <c r="P3321" s="8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1">
        <f t="shared" si="310"/>
        <v>41990.335486111115</v>
      </c>
      <c r="T3321" s="11">
        <f t="shared" si="311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7">
        <f t="shared" si="306"/>
        <v>101</v>
      </c>
      <c r="P3322" s="8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11">
        <f t="shared" si="310"/>
        <v>42512.795798611114</v>
      </c>
      <c r="T3322" s="11">
        <f t="shared" si="311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7">
        <f t="shared" si="306"/>
        <v>107.4</v>
      </c>
      <c r="P3323" s="8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1">
        <f t="shared" si="310"/>
        <v>41913.850289351853</v>
      </c>
      <c r="T3323" s="11">
        <f t="shared" si="311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7">
        <f t="shared" si="306"/>
        <v>101.51515151515152</v>
      </c>
      <c r="P3324" s="8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11">
        <f t="shared" si="310"/>
        <v>42520.760370370372</v>
      </c>
      <c r="T3324" s="11">
        <f t="shared" si="311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7">
        <f t="shared" si="306"/>
        <v>125.89999999999999</v>
      </c>
      <c r="P3325" s="8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11">
        <f t="shared" si="310"/>
        <v>42608.11583333333</v>
      </c>
      <c r="T3325" s="11">
        <f t="shared" si="311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7">
        <f t="shared" si="306"/>
        <v>101.66666666666666</v>
      </c>
      <c r="P3326" s="8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1">
        <f t="shared" si="310"/>
        <v>42512.33321759259</v>
      </c>
      <c r="T3326" s="11">
        <f t="shared" si="311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7">
        <f t="shared" si="306"/>
        <v>112.5</v>
      </c>
      <c r="P3327" s="8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1">
        <f t="shared" si="310"/>
        <v>42064.535613425927</v>
      </c>
      <c r="T3327" s="11">
        <f t="shared" si="311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7">
        <f t="shared" si="306"/>
        <v>101.375</v>
      </c>
      <c r="P3328" s="8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11">
        <f t="shared" si="310"/>
        <v>42041.464178240742</v>
      </c>
      <c r="T3328" s="11">
        <f t="shared" si="311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7">
        <f t="shared" si="306"/>
        <v>101.25</v>
      </c>
      <c r="P3329" s="8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11">
        <f t="shared" si="310"/>
        <v>42468.124606481477</v>
      </c>
      <c r="T3329" s="11">
        <f t="shared" si="311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7">
        <f t="shared" si="306"/>
        <v>146.38888888888889</v>
      </c>
      <c r="P3330" s="8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11">
        <f t="shared" si="310"/>
        <v>41822.32503472222</v>
      </c>
      <c r="T3330" s="11">
        <f t="shared" si="311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7">
        <f t="shared" ref="O3331:O3394" si="312">(E3331/D3331)*100</f>
        <v>116.8</v>
      </c>
      <c r="P3331" s="8">
        <f t="shared" ref="P3331:P3394" si="313">E3331/L3331</f>
        <v>44.92307692307692</v>
      </c>
      <c r="Q3331" s="9" t="str">
        <f t="shared" ref="Q3331:Q3394" si="314">LEFT(N3331, SEARCH("/",N3331,1)-1)</f>
        <v>theater</v>
      </c>
      <c r="R3331" s="9" t="str">
        <f t="shared" ref="R3331:R3394" si="315">RIGHT(N3331, LEN(N3331)-SEARCH("/",N3331))</f>
        <v>plays</v>
      </c>
      <c r="S3331" s="11">
        <f t="shared" ref="S3331:S3394" si="316">((J3331/(60*60*24))+DATE(1970,1,1))+(-6/24)</f>
        <v>41837.073009259257</v>
      </c>
      <c r="T3331" s="11">
        <f t="shared" ref="T3331:T3394" si="317">((I3331/(60*60*24))+DATE(1970,1,1))+(-6/24)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7">
        <f t="shared" si="312"/>
        <v>106.26666666666667</v>
      </c>
      <c r="P3332" s="8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11">
        <f t="shared" si="316"/>
        <v>42065.637361111112</v>
      </c>
      <c r="T3332" s="11">
        <f t="shared" si="317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7">
        <f t="shared" si="312"/>
        <v>104.52</v>
      </c>
      <c r="P3333" s="8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1">
        <f t="shared" si="316"/>
        <v>42248.447754629626</v>
      </c>
      <c r="T3333" s="11">
        <f t="shared" si="317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7">
        <f t="shared" si="312"/>
        <v>100</v>
      </c>
      <c r="P3334" s="8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11">
        <f t="shared" si="316"/>
        <v>41809.610300925924</v>
      </c>
      <c r="T3334" s="11">
        <f t="shared" si="317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7">
        <f t="shared" si="312"/>
        <v>104.57142857142858</v>
      </c>
      <c r="P3335" s="8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11">
        <f t="shared" si="316"/>
        <v>42148.426851851851</v>
      </c>
      <c r="T3335" s="11">
        <f t="shared" si="317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7">
        <f t="shared" si="312"/>
        <v>138.62051149573753</v>
      </c>
      <c r="P3336" s="8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11">
        <f t="shared" si="316"/>
        <v>42185.271087962959</v>
      </c>
      <c r="T3336" s="11">
        <f t="shared" si="317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7">
        <f t="shared" si="312"/>
        <v>100.32000000000001</v>
      </c>
      <c r="P3337" s="8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11">
        <f t="shared" si="316"/>
        <v>41827.424143518518</v>
      </c>
      <c r="T3337" s="11">
        <f t="shared" si="317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7">
        <f t="shared" si="312"/>
        <v>100</v>
      </c>
      <c r="P3338" s="8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11">
        <f t="shared" si="316"/>
        <v>42437.148680555554</v>
      </c>
      <c r="T3338" s="11">
        <f t="shared" si="317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7">
        <f t="shared" si="312"/>
        <v>110.2</v>
      </c>
      <c r="P3339" s="8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11">
        <f t="shared" si="316"/>
        <v>41901.032025462962</v>
      </c>
      <c r="T3339" s="11">
        <f t="shared" si="317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7">
        <f t="shared" si="312"/>
        <v>102.18</v>
      </c>
      <c r="P3340" s="8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11">
        <f t="shared" si="316"/>
        <v>42769.324999999997</v>
      </c>
      <c r="T3340" s="11">
        <f t="shared" si="317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7">
        <f t="shared" si="312"/>
        <v>104.35000000000001</v>
      </c>
      <c r="P3341" s="8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11">
        <f t="shared" si="316"/>
        <v>42549.415717592594</v>
      </c>
      <c r="T3341" s="11">
        <f t="shared" si="317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7">
        <f t="shared" si="312"/>
        <v>138.16666666666666</v>
      </c>
      <c r="P3342" s="8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11">
        <f t="shared" si="316"/>
        <v>42685.724004629628</v>
      </c>
      <c r="T3342" s="11">
        <f t="shared" si="317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7">
        <f t="shared" si="312"/>
        <v>100</v>
      </c>
      <c r="P3343" s="8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11">
        <f t="shared" si="316"/>
        <v>42510.548854166671</v>
      </c>
      <c r="T3343" s="11">
        <f t="shared" si="317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7">
        <f t="shared" si="312"/>
        <v>101.66666666666666</v>
      </c>
      <c r="P3344" s="8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11">
        <f t="shared" si="316"/>
        <v>42062.046412037038</v>
      </c>
      <c r="T3344" s="11">
        <f t="shared" si="317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7">
        <f t="shared" si="312"/>
        <v>171.42857142857142</v>
      </c>
      <c r="P3345" s="8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11">
        <f t="shared" si="316"/>
        <v>42452.666481481487</v>
      </c>
      <c r="T3345" s="11">
        <f t="shared" si="317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7">
        <f t="shared" si="312"/>
        <v>101.44444444444444</v>
      </c>
      <c r="P3346" s="8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11">
        <f t="shared" si="316"/>
        <v>41850.950150462959</v>
      </c>
      <c r="T3346" s="11">
        <f t="shared" si="317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7">
        <f t="shared" si="312"/>
        <v>130</v>
      </c>
      <c r="P3347" s="8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1">
        <f t="shared" si="316"/>
        <v>42052.856111111112</v>
      </c>
      <c r="T3347" s="11">
        <f t="shared" si="317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7">
        <f t="shared" si="312"/>
        <v>110.00000000000001</v>
      </c>
      <c r="P3348" s="8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11">
        <f t="shared" si="316"/>
        <v>42053.774421296301</v>
      </c>
      <c r="T3348" s="11">
        <f t="shared" si="317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7">
        <f t="shared" si="312"/>
        <v>119.44999999999999</v>
      </c>
      <c r="P3349" s="8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11">
        <f t="shared" si="316"/>
        <v>42484.301550925928</v>
      </c>
      <c r="T3349" s="11">
        <f t="shared" si="317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7">
        <f t="shared" si="312"/>
        <v>100.2909090909091</v>
      </c>
      <c r="P3350" s="8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11">
        <f t="shared" si="316"/>
        <v>42466.308796296296</v>
      </c>
      <c r="T3350" s="11">
        <f t="shared" si="317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7">
        <f t="shared" si="312"/>
        <v>153.4</v>
      </c>
      <c r="P3351" s="8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11">
        <f t="shared" si="316"/>
        <v>42512.860787037032</v>
      </c>
      <c r="T3351" s="11">
        <f t="shared" si="317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7">
        <f t="shared" si="312"/>
        <v>104.42857142857143</v>
      </c>
      <c r="P3352" s="8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11">
        <f t="shared" si="316"/>
        <v>42302.451516203699</v>
      </c>
      <c r="T3352" s="11">
        <f t="shared" si="317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7">
        <f t="shared" si="312"/>
        <v>101.1</v>
      </c>
      <c r="P3353" s="8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11">
        <f t="shared" si="316"/>
        <v>41806.145428240743</v>
      </c>
      <c r="T3353" s="11">
        <f t="shared" si="317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7">
        <f t="shared" si="312"/>
        <v>107.52</v>
      </c>
      <c r="P3354" s="8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1">
        <f t="shared" si="316"/>
        <v>42495.742800925931</v>
      </c>
      <c r="T3354" s="11">
        <f t="shared" si="317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7">
        <f t="shared" si="312"/>
        <v>315</v>
      </c>
      <c r="P3355" s="8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11">
        <f t="shared" si="316"/>
        <v>42479.182291666672</v>
      </c>
      <c r="T3355" s="11">
        <f t="shared" si="317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7">
        <f t="shared" si="312"/>
        <v>101.93333333333334</v>
      </c>
      <c r="P3356" s="8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1">
        <f t="shared" si="316"/>
        <v>42270.4769212963</v>
      </c>
      <c r="T3356" s="11">
        <f t="shared" si="317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7">
        <f t="shared" si="312"/>
        <v>126.28571428571429</v>
      </c>
      <c r="P3357" s="8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11">
        <f t="shared" si="316"/>
        <v>42489.369525462964</v>
      </c>
      <c r="T3357" s="11">
        <f t="shared" si="317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7">
        <f t="shared" si="312"/>
        <v>101.4</v>
      </c>
      <c r="P3358" s="8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11">
        <f t="shared" si="316"/>
        <v>42536.565648148149</v>
      </c>
      <c r="T3358" s="11">
        <f t="shared" si="317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7">
        <f t="shared" si="312"/>
        <v>101</v>
      </c>
      <c r="P3359" s="8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11">
        <f t="shared" si="316"/>
        <v>41822.167939814812</v>
      </c>
      <c r="T3359" s="11">
        <f t="shared" si="317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7">
        <f t="shared" si="312"/>
        <v>102.99000000000001</v>
      </c>
      <c r="P3360" s="8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11">
        <f t="shared" si="316"/>
        <v>41932.061099537037</v>
      </c>
      <c r="T3360" s="11">
        <f t="shared" si="317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7">
        <f t="shared" si="312"/>
        <v>106.25</v>
      </c>
      <c r="P3361" s="8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11">
        <f t="shared" si="316"/>
        <v>42745.807106481487</v>
      </c>
      <c r="T3361" s="11">
        <f t="shared" si="317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7">
        <f t="shared" si="312"/>
        <v>101.37777777777779</v>
      </c>
      <c r="P3362" s="8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11">
        <f t="shared" si="316"/>
        <v>42696.832673611112</v>
      </c>
      <c r="T3362" s="11">
        <f t="shared" si="317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7">
        <f t="shared" si="312"/>
        <v>113.46000000000001</v>
      </c>
      <c r="P3363" s="8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11">
        <f t="shared" si="316"/>
        <v>41865.775347222225</v>
      </c>
      <c r="T3363" s="11">
        <f t="shared" si="317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7">
        <f t="shared" si="312"/>
        <v>218.00000000000003</v>
      </c>
      <c r="P3364" s="8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1">
        <f t="shared" si="316"/>
        <v>42055.841631944444</v>
      </c>
      <c r="T3364" s="11">
        <f t="shared" si="317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7">
        <f t="shared" si="312"/>
        <v>101.41935483870968</v>
      </c>
      <c r="P3365" s="8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11">
        <f t="shared" si="316"/>
        <v>41851.521354166667</v>
      </c>
      <c r="T3365" s="11">
        <f t="shared" si="317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7">
        <f t="shared" si="312"/>
        <v>105.93333333333332</v>
      </c>
      <c r="P3366" s="8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11">
        <f t="shared" si="316"/>
        <v>42422.727418981478</v>
      </c>
      <c r="T3366" s="11">
        <f t="shared" si="317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7">
        <f t="shared" si="312"/>
        <v>104</v>
      </c>
      <c r="P3367" s="8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11">
        <f t="shared" si="316"/>
        <v>42320.851759259254</v>
      </c>
      <c r="T3367" s="11">
        <f t="shared" si="317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7">
        <f t="shared" si="312"/>
        <v>221</v>
      </c>
      <c r="P3368" s="8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11">
        <f t="shared" si="316"/>
        <v>42106.817557870367</v>
      </c>
      <c r="T3368" s="11">
        <f t="shared" si="317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7">
        <f t="shared" si="312"/>
        <v>118.66666666666667</v>
      </c>
      <c r="P3369" s="8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11">
        <f t="shared" si="316"/>
        <v>42192.683958333335</v>
      </c>
      <c r="T3369" s="11">
        <f t="shared" si="317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7">
        <f t="shared" si="312"/>
        <v>104.60000000000001</v>
      </c>
      <c r="P3370" s="8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11">
        <f t="shared" si="316"/>
        <v>41968.949756944443</v>
      </c>
      <c r="T3370" s="11">
        <f t="shared" si="317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7">
        <f t="shared" si="312"/>
        <v>103.89999999999999</v>
      </c>
      <c r="P3371" s="8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11">
        <f t="shared" si="316"/>
        <v>42689.791435185187</v>
      </c>
      <c r="T3371" s="11">
        <f t="shared" si="317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7">
        <f t="shared" si="312"/>
        <v>117.73333333333333</v>
      </c>
      <c r="P3372" s="8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11">
        <f t="shared" si="316"/>
        <v>42690.084317129629</v>
      </c>
      <c r="T3372" s="11">
        <f t="shared" si="317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7">
        <f t="shared" si="312"/>
        <v>138.5</v>
      </c>
      <c r="P3373" s="8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11">
        <f t="shared" si="316"/>
        <v>42312.624594907407</v>
      </c>
      <c r="T3373" s="11">
        <f t="shared" si="317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7">
        <f t="shared" si="312"/>
        <v>103.49999999999999</v>
      </c>
      <c r="P3374" s="8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11">
        <f t="shared" si="316"/>
        <v>41855.298101851848</v>
      </c>
      <c r="T3374" s="11">
        <f t="shared" si="317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7">
        <f t="shared" si="312"/>
        <v>100.25</v>
      </c>
      <c r="P3375" s="8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11">
        <f t="shared" si="316"/>
        <v>42179.604629629626</v>
      </c>
      <c r="T3375" s="11">
        <f t="shared" si="317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7">
        <f t="shared" si="312"/>
        <v>106.57142857142856</v>
      </c>
      <c r="P3376" s="8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11">
        <f t="shared" si="316"/>
        <v>42275.481666666667</v>
      </c>
      <c r="T3376" s="11">
        <f t="shared" si="317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7">
        <f t="shared" si="312"/>
        <v>100</v>
      </c>
      <c r="P3377" s="8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11">
        <f t="shared" si="316"/>
        <v>41765.360798611109</v>
      </c>
      <c r="T3377" s="11">
        <f t="shared" si="317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7">
        <f t="shared" si="312"/>
        <v>100.01249999999999</v>
      </c>
      <c r="P3378" s="8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11">
        <f t="shared" si="316"/>
        <v>42059.451319444444</v>
      </c>
      <c r="T3378" s="11">
        <f t="shared" si="317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7">
        <f t="shared" si="312"/>
        <v>101.05</v>
      </c>
      <c r="P3379" s="8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11">
        <f t="shared" si="316"/>
        <v>42053.482627314814</v>
      </c>
      <c r="T3379" s="11">
        <f t="shared" si="317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7">
        <f t="shared" si="312"/>
        <v>107.63636363636364</v>
      </c>
      <c r="P3380" s="8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11">
        <f t="shared" si="316"/>
        <v>41858.105393518519</v>
      </c>
      <c r="T3380" s="11">
        <f t="shared" si="317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7">
        <f t="shared" si="312"/>
        <v>103.64999999999999</v>
      </c>
      <c r="P3381" s="8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11">
        <f t="shared" si="316"/>
        <v>42225.263888888891</v>
      </c>
      <c r="T3381" s="11">
        <f t="shared" si="317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7">
        <f t="shared" si="312"/>
        <v>104.43333333333334</v>
      </c>
      <c r="P3382" s="8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11">
        <f t="shared" si="316"/>
        <v>41937.703449074077</v>
      </c>
      <c r="T3382" s="11">
        <f t="shared" si="317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7">
        <f t="shared" si="312"/>
        <v>102.25</v>
      </c>
      <c r="P3383" s="8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11">
        <f t="shared" si="316"/>
        <v>42043.934988425928</v>
      </c>
      <c r="T3383" s="11">
        <f t="shared" si="317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7">
        <f t="shared" si="312"/>
        <v>100.74285714285713</v>
      </c>
      <c r="P3384" s="8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11">
        <f t="shared" si="316"/>
        <v>42559.181203703702</v>
      </c>
      <c r="T3384" s="11">
        <f t="shared" si="317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7">
        <f t="shared" si="312"/>
        <v>111.71428571428572</v>
      </c>
      <c r="P3385" s="8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11">
        <f t="shared" si="316"/>
        <v>42524.532638888893</v>
      </c>
      <c r="T3385" s="11">
        <f t="shared" si="317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7">
        <f t="shared" si="312"/>
        <v>100.01100000000001</v>
      </c>
      <c r="P3386" s="8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11">
        <f t="shared" si="316"/>
        <v>42291.837592592594</v>
      </c>
      <c r="T3386" s="11">
        <f t="shared" si="317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7">
        <f t="shared" si="312"/>
        <v>100</v>
      </c>
      <c r="P3387" s="8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11">
        <f t="shared" si="316"/>
        <v>41953.6175</v>
      </c>
      <c r="T3387" s="11">
        <f t="shared" si="317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7">
        <f t="shared" si="312"/>
        <v>105</v>
      </c>
      <c r="P3388" s="8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11">
        <f t="shared" si="316"/>
        <v>41946.394745370373</v>
      </c>
      <c r="T3388" s="11">
        <f t="shared" si="317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7">
        <f t="shared" si="312"/>
        <v>116.86666666666667</v>
      </c>
      <c r="P3389" s="8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11">
        <f t="shared" si="316"/>
        <v>41947.512592592597</v>
      </c>
      <c r="T3389" s="11">
        <f t="shared" si="317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7">
        <f t="shared" si="312"/>
        <v>103.8</v>
      </c>
      <c r="P3390" s="8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1">
        <f t="shared" si="316"/>
        <v>42143.211122685185</v>
      </c>
      <c r="T3390" s="11">
        <f t="shared" si="317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7">
        <f t="shared" si="312"/>
        <v>114.5</v>
      </c>
      <c r="P3391" s="8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11">
        <f t="shared" si="316"/>
        <v>42494.313449074078</v>
      </c>
      <c r="T3391" s="11">
        <f t="shared" si="317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7">
        <f t="shared" si="312"/>
        <v>102.4</v>
      </c>
      <c r="P3392" s="8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11">
        <f t="shared" si="316"/>
        <v>41815.524826388893</v>
      </c>
      <c r="T3392" s="11">
        <f t="shared" si="317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7">
        <f t="shared" si="312"/>
        <v>223</v>
      </c>
      <c r="P3393" s="8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11">
        <f t="shared" si="316"/>
        <v>41830.295694444445</v>
      </c>
      <c r="T3393" s="11">
        <f t="shared" si="317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7">
        <f t="shared" si="312"/>
        <v>100</v>
      </c>
      <c r="P3394" s="8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11">
        <f t="shared" si="316"/>
        <v>42446.595543981486</v>
      </c>
      <c r="T3394" s="11">
        <f t="shared" si="317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7">
        <f t="shared" ref="O3395:O3458" si="318">(E3395/D3395)*100</f>
        <v>105.80000000000001</v>
      </c>
      <c r="P3395" s="8">
        <f t="shared" ref="P3395:P3458" si="319">E3395/L3395</f>
        <v>36.06818181818182</v>
      </c>
      <c r="Q3395" s="9" t="str">
        <f t="shared" ref="Q3395:Q3458" si="320">LEFT(N3395, SEARCH("/",N3395,1)-1)</f>
        <v>theater</v>
      </c>
      <c r="R3395" s="9" t="str">
        <f t="shared" ref="R3395:R3458" si="321">RIGHT(N3395, LEN(N3395)-SEARCH("/",N3395))</f>
        <v>plays</v>
      </c>
      <c r="S3395" s="11">
        <f t="shared" ref="S3395:S3458" si="322">((J3395/(60*60*24))+DATE(1970,1,1))+(-6/24)</f>
        <v>41923.671643518523</v>
      </c>
      <c r="T3395" s="11">
        <f t="shared" ref="T3395:T3458" si="323">((I3395/(60*60*24))+DATE(1970,1,1))+(-6/24)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7">
        <f t="shared" si="318"/>
        <v>142.36363636363635</v>
      </c>
      <c r="P3396" s="8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1">
        <f t="shared" si="322"/>
        <v>41817.34542824074</v>
      </c>
      <c r="T3396" s="11">
        <f t="shared" si="323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7">
        <f t="shared" si="318"/>
        <v>184</v>
      </c>
      <c r="P3397" s="8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11">
        <f t="shared" si="322"/>
        <v>42140.462314814809</v>
      </c>
      <c r="T3397" s="11">
        <f t="shared" si="323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7">
        <f t="shared" si="318"/>
        <v>104.33333333333333</v>
      </c>
      <c r="P3398" s="8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11">
        <f t="shared" si="322"/>
        <v>41764.196631944447</v>
      </c>
      <c r="T3398" s="11">
        <f t="shared" si="323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7">
        <f t="shared" si="318"/>
        <v>112.00000000000001</v>
      </c>
      <c r="P3399" s="8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11">
        <f t="shared" si="322"/>
        <v>42378.228344907402</v>
      </c>
      <c r="T3399" s="11">
        <f t="shared" si="323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7">
        <f t="shared" si="318"/>
        <v>111.07499999999999</v>
      </c>
      <c r="P3400" s="8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11">
        <f t="shared" si="322"/>
        <v>41941.502037037033</v>
      </c>
      <c r="T3400" s="11">
        <f t="shared" si="323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7">
        <f t="shared" si="318"/>
        <v>103.75000000000001</v>
      </c>
      <c r="P3401" s="8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11">
        <f t="shared" si="322"/>
        <v>42026.670428240745</v>
      </c>
      <c r="T3401" s="11">
        <f t="shared" si="323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7">
        <f t="shared" si="318"/>
        <v>100.41</v>
      </c>
      <c r="P3402" s="8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11">
        <f t="shared" si="322"/>
        <v>41834.703865740739</v>
      </c>
      <c r="T3402" s="11">
        <f t="shared" si="323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7">
        <f t="shared" si="318"/>
        <v>101.86206896551724</v>
      </c>
      <c r="P3403" s="8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11">
        <f t="shared" si="322"/>
        <v>42193.473912037036</v>
      </c>
      <c r="T3403" s="11">
        <f t="shared" si="323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7">
        <f t="shared" si="318"/>
        <v>109.76666666666665</v>
      </c>
      <c r="P3404" s="8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11">
        <f t="shared" si="322"/>
        <v>42290.36855324074</v>
      </c>
      <c r="T3404" s="11">
        <f t="shared" si="323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7">
        <f t="shared" si="318"/>
        <v>100</v>
      </c>
      <c r="P3405" s="8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11">
        <f t="shared" si="322"/>
        <v>42150.212083333332</v>
      </c>
      <c r="T3405" s="11">
        <f t="shared" si="323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7">
        <f t="shared" si="318"/>
        <v>122</v>
      </c>
      <c r="P3406" s="8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11">
        <f t="shared" si="322"/>
        <v>42152.253495370373</v>
      </c>
      <c r="T3406" s="11">
        <f t="shared" si="323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7">
        <f t="shared" si="318"/>
        <v>137.57142857142856</v>
      </c>
      <c r="P3407" s="8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11">
        <f t="shared" si="322"/>
        <v>42409.767199074078</v>
      </c>
      <c r="T3407" s="11">
        <f t="shared" si="323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7">
        <f t="shared" si="318"/>
        <v>100.31000000000002</v>
      </c>
      <c r="P3408" s="8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11">
        <f t="shared" si="322"/>
        <v>41791.242777777778</v>
      </c>
      <c r="T3408" s="11">
        <f t="shared" si="323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7">
        <f t="shared" si="318"/>
        <v>107.1</v>
      </c>
      <c r="P3409" s="8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11">
        <f t="shared" si="322"/>
        <v>41796.172326388885</v>
      </c>
      <c r="T3409" s="11">
        <f t="shared" si="323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7">
        <f t="shared" si="318"/>
        <v>211</v>
      </c>
      <c r="P3410" s="8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11">
        <f t="shared" si="322"/>
        <v>41808.741944444446</v>
      </c>
      <c r="T3410" s="11">
        <f t="shared" si="323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7">
        <f t="shared" si="318"/>
        <v>123.6</v>
      </c>
      <c r="P3411" s="8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11">
        <f t="shared" si="322"/>
        <v>42544.564328703702</v>
      </c>
      <c r="T3411" s="11">
        <f t="shared" si="323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7">
        <f t="shared" si="318"/>
        <v>108.5</v>
      </c>
      <c r="P3412" s="8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11">
        <f t="shared" si="322"/>
        <v>42499.791550925926</v>
      </c>
      <c r="T3412" s="11">
        <f t="shared" si="323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7">
        <f t="shared" si="318"/>
        <v>103.56666666666668</v>
      </c>
      <c r="P3413" s="8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11">
        <f t="shared" si="322"/>
        <v>42264.772824074069</v>
      </c>
      <c r="T3413" s="11">
        <f t="shared" si="323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7">
        <f t="shared" si="318"/>
        <v>100</v>
      </c>
      <c r="P3414" s="8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11">
        <f t="shared" si="322"/>
        <v>41879.709050925929</v>
      </c>
      <c r="T3414" s="11">
        <f t="shared" si="323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7">
        <f t="shared" si="318"/>
        <v>130</v>
      </c>
      <c r="P3415" s="8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11">
        <f t="shared" si="322"/>
        <v>42053.483078703706</v>
      </c>
      <c r="T3415" s="11">
        <f t="shared" si="323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7">
        <f t="shared" si="318"/>
        <v>103.49999999999999</v>
      </c>
      <c r="P3416" s="8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11">
        <f t="shared" si="322"/>
        <v>42675.582465277781</v>
      </c>
      <c r="T3416" s="11">
        <f t="shared" si="323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7">
        <f t="shared" si="318"/>
        <v>100</v>
      </c>
      <c r="P3417" s="8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11">
        <f t="shared" si="322"/>
        <v>42466.894166666665</v>
      </c>
      <c r="T3417" s="11">
        <f t="shared" si="323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7">
        <f t="shared" si="318"/>
        <v>119.6</v>
      </c>
      <c r="P3418" s="8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11">
        <f t="shared" si="322"/>
        <v>42089.162557870368</v>
      </c>
      <c r="T3418" s="11">
        <f t="shared" si="323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7">
        <f t="shared" si="318"/>
        <v>100.00058823529412</v>
      </c>
      <c r="P3419" s="8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11">
        <f t="shared" si="322"/>
        <v>41894.66375</v>
      </c>
      <c r="T3419" s="11">
        <f t="shared" si="323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7">
        <f t="shared" si="318"/>
        <v>100.875</v>
      </c>
      <c r="P3420" s="8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11">
        <f t="shared" si="322"/>
        <v>41752.58457175926</v>
      </c>
      <c r="T3420" s="11">
        <f t="shared" si="323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7">
        <f t="shared" si="318"/>
        <v>106.54545454545455</v>
      </c>
      <c r="P3421" s="8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11">
        <f t="shared" si="322"/>
        <v>42448.571585648147</v>
      </c>
      <c r="T3421" s="11">
        <f t="shared" si="323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7">
        <f t="shared" si="318"/>
        <v>138</v>
      </c>
      <c r="P3422" s="8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11">
        <f t="shared" si="322"/>
        <v>42404.840300925927</v>
      </c>
      <c r="T3422" s="11">
        <f t="shared" si="323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7">
        <f t="shared" si="318"/>
        <v>101.15</v>
      </c>
      <c r="P3423" s="8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11">
        <f t="shared" si="322"/>
        <v>42037.541238425925</v>
      </c>
      <c r="T3423" s="11">
        <f t="shared" si="323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7">
        <f t="shared" si="318"/>
        <v>109.1</v>
      </c>
      <c r="P3424" s="8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11">
        <f t="shared" si="322"/>
        <v>42323.312222222223</v>
      </c>
      <c r="T3424" s="11">
        <f t="shared" si="323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7">
        <f t="shared" si="318"/>
        <v>140</v>
      </c>
      <c r="P3425" s="8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1">
        <f t="shared" si="322"/>
        <v>42088.661354166667</v>
      </c>
      <c r="T3425" s="11">
        <f t="shared" si="323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7">
        <f t="shared" si="318"/>
        <v>103.58333333333334</v>
      </c>
      <c r="P3426" s="8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11">
        <f t="shared" si="322"/>
        <v>42018.426898148144</v>
      </c>
      <c r="T3426" s="11">
        <f t="shared" si="323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7">
        <f t="shared" si="318"/>
        <v>102.97033333333331</v>
      </c>
      <c r="P3427" s="8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11">
        <f t="shared" si="322"/>
        <v>41884.367314814815</v>
      </c>
      <c r="T3427" s="11">
        <f t="shared" si="323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7">
        <f t="shared" si="318"/>
        <v>108.13333333333333</v>
      </c>
      <c r="P3428" s="8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11">
        <f t="shared" si="322"/>
        <v>41883.806747685187</v>
      </c>
      <c r="T3428" s="11">
        <f t="shared" si="323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7">
        <f t="shared" si="318"/>
        <v>100</v>
      </c>
      <c r="P3429" s="8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11">
        <f t="shared" si="322"/>
        <v>41792.395277777774</v>
      </c>
      <c r="T3429" s="11">
        <f t="shared" si="323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7">
        <f t="shared" si="318"/>
        <v>102.75000000000001</v>
      </c>
      <c r="P3430" s="8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11">
        <f t="shared" si="322"/>
        <v>42038.470451388886</v>
      </c>
      <c r="T3430" s="11">
        <f t="shared" si="323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7">
        <f t="shared" si="318"/>
        <v>130</v>
      </c>
      <c r="P3431" s="8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1">
        <f t="shared" si="322"/>
        <v>42661.771539351852</v>
      </c>
      <c r="T3431" s="11">
        <f t="shared" si="323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7">
        <f t="shared" si="318"/>
        <v>108.54949999999999</v>
      </c>
      <c r="P3432" s="8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11">
        <f t="shared" si="322"/>
        <v>41820.695613425924</v>
      </c>
      <c r="T3432" s="11">
        <f t="shared" si="323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7">
        <f t="shared" si="318"/>
        <v>100</v>
      </c>
      <c r="P3433" s="8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11">
        <f t="shared" si="322"/>
        <v>41839.480937500004</v>
      </c>
      <c r="T3433" s="11">
        <f t="shared" si="323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7">
        <f t="shared" si="318"/>
        <v>109.65</v>
      </c>
      <c r="P3434" s="8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11">
        <f t="shared" si="322"/>
        <v>42380.331180555557</v>
      </c>
      <c r="T3434" s="11">
        <f t="shared" si="323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7">
        <f t="shared" si="318"/>
        <v>100.26315789473684</v>
      </c>
      <c r="P3435" s="8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11">
        <f t="shared" si="322"/>
        <v>41775.81313657407</v>
      </c>
      <c r="T3435" s="11">
        <f t="shared" si="323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7">
        <f t="shared" si="318"/>
        <v>105.55000000000001</v>
      </c>
      <c r="P3436" s="8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11">
        <f t="shared" si="322"/>
        <v>41800.130428240736</v>
      </c>
      <c r="T3436" s="11">
        <f t="shared" si="323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7">
        <f t="shared" si="318"/>
        <v>112.00000000000001</v>
      </c>
      <c r="P3437" s="8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11">
        <f t="shared" si="322"/>
        <v>42572.36681712963</v>
      </c>
      <c r="T3437" s="11">
        <f t="shared" si="323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7">
        <f t="shared" si="318"/>
        <v>105.89999999999999</v>
      </c>
      <c r="P3438" s="8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11">
        <f t="shared" si="322"/>
        <v>41851.291585648149</v>
      </c>
      <c r="T3438" s="11">
        <f t="shared" si="323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7">
        <f t="shared" si="318"/>
        <v>101</v>
      </c>
      <c r="P3439" s="8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11">
        <f t="shared" si="322"/>
        <v>42205.460879629631</v>
      </c>
      <c r="T3439" s="11">
        <f t="shared" si="323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7">
        <f t="shared" si="318"/>
        <v>104.2</v>
      </c>
      <c r="P3440" s="8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11">
        <f t="shared" si="322"/>
        <v>42100.677858796298</v>
      </c>
      <c r="T3440" s="11">
        <f t="shared" si="323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7">
        <f t="shared" si="318"/>
        <v>134.67833333333334</v>
      </c>
      <c r="P3441" s="8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11">
        <f t="shared" si="322"/>
        <v>42374.661226851851</v>
      </c>
      <c r="T3441" s="11">
        <f t="shared" si="323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7">
        <f t="shared" si="318"/>
        <v>105.2184</v>
      </c>
      <c r="P3442" s="8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11">
        <f t="shared" si="322"/>
        <v>41808.87300925926</v>
      </c>
      <c r="T3442" s="11">
        <f t="shared" si="323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7">
        <f t="shared" si="318"/>
        <v>102.60000000000001</v>
      </c>
      <c r="P3443" s="8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11">
        <f t="shared" si="322"/>
        <v>42294.179641203707</v>
      </c>
      <c r="T3443" s="11">
        <f t="shared" si="323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7">
        <f t="shared" si="318"/>
        <v>100</v>
      </c>
      <c r="P3444" s="8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1">
        <f t="shared" si="322"/>
        <v>42124.591111111113</v>
      </c>
      <c r="T3444" s="11">
        <f t="shared" si="323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7">
        <f t="shared" si="318"/>
        <v>185.5</v>
      </c>
      <c r="P3445" s="8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11">
        <f t="shared" si="322"/>
        <v>41861.274837962963</v>
      </c>
      <c r="T3445" s="11">
        <f t="shared" si="323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7">
        <f t="shared" si="318"/>
        <v>289</v>
      </c>
      <c r="P3446" s="8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1">
        <f t="shared" si="322"/>
        <v>42521.041504629626</v>
      </c>
      <c r="T3446" s="11">
        <f t="shared" si="323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7">
        <f t="shared" si="318"/>
        <v>100</v>
      </c>
      <c r="P3447" s="8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11">
        <f t="shared" si="322"/>
        <v>42272.280509259261</v>
      </c>
      <c r="T3447" s="11">
        <f t="shared" si="323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7">
        <f t="shared" si="318"/>
        <v>108.2</v>
      </c>
      <c r="P3448" s="8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1">
        <f t="shared" si="322"/>
        <v>42016.582465277781</v>
      </c>
      <c r="T3448" s="11">
        <f t="shared" si="323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7">
        <f t="shared" si="318"/>
        <v>107.80000000000001</v>
      </c>
      <c r="P3449" s="8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1">
        <f t="shared" si="322"/>
        <v>42402.639027777783</v>
      </c>
      <c r="T3449" s="11">
        <f t="shared" si="323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7">
        <f t="shared" si="318"/>
        <v>109.76190476190477</v>
      </c>
      <c r="P3450" s="8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11">
        <f t="shared" si="322"/>
        <v>41959.869085648148</v>
      </c>
      <c r="T3450" s="11">
        <f t="shared" si="323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7">
        <f t="shared" si="318"/>
        <v>170.625</v>
      </c>
      <c r="P3451" s="8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1">
        <f t="shared" si="322"/>
        <v>42531.802523148144</v>
      </c>
      <c r="T3451" s="11">
        <f t="shared" si="323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7">
        <f t="shared" si="318"/>
        <v>152</v>
      </c>
      <c r="P3452" s="8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11">
        <f t="shared" si="322"/>
        <v>42036.454525462963</v>
      </c>
      <c r="T3452" s="11">
        <f t="shared" si="323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7">
        <f t="shared" si="318"/>
        <v>101.23076923076924</v>
      </c>
      <c r="P3453" s="8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11">
        <f t="shared" si="322"/>
        <v>42088.473692129628</v>
      </c>
      <c r="T3453" s="11">
        <f t="shared" si="323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7">
        <f t="shared" si="318"/>
        <v>153.19999999999999</v>
      </c>
      <c r="P3454" s="8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11">
        <f t="shared" si="322"/>
        <v>41820.389189814814</v>
      </c>
      <c r="T3454" s="11">
        <f t="shared" si="323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7">
        <f t="shared" si="318"/>
        <v>128.33333333333334</v>
      </c>
      <c r="P3455" s="8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1">
        <f t="shared" si="322"/>
        <v>42535.72865740741</v>
      </c>
      <c r="T3455" s="11">
        <f t="shared" si="323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7">
        <f t="shared" si="318"/>
        <v>100.71428571428571</v>
      </c>
      <c r="P3456" s="8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11">
        <f t="shared" si="322"/>
        <v>41821.448599537034</v>
      </c>
      <c r="T3456" s="11">
        <f t="shared" si="323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7">
        <f t="shared" si="318"/>
        <v>100.64999999999999</v>
      </c>
      <c r="P3457" s="8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11">
        <f t="shared" si="322"/>
        <v>42626.5003125</v>
      </c>
      <c r="T3457" s="11">
        <f t="shared" si="323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7">
        <f t="shared" si="318"/>
        <v>191.3</v>
      </c>
      <c r="P3458" s="8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11">
        <f t="shared" si="322"/>
        <v>41820.955636574072</v>
      </c>
      <c r="T3458" s="11">
        <f t="shared" si="323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7">
        <f t="shared" ref="O3459:O3522" si="324">(E3459/D3459)*100</f>
        <v>140.19999999999999</v>
      </c>
      <c r="P3459" s="8">
        <f t="shared" ref="P3459:P3522" si="325">E3459/L3459</f>
        <v>50.981818181818184</v>
      </c>
      <c r="Q3459" s="9" t="str">
        <f t="shared" ref="Q3459:Q3522" si="326">LEFT(N3459, SEARCH("/",N3459,1)-1)</f>
        <v>theater</v>
      </c>
      <c r="R3459" s="9" t="str">
        <f t="shared" ref="R3459:R3522" si="327">RIGHT(N3459, LEN(N3459)-SEARCH("/",N3459))</f>
        <v>plays</v>
      </c>
      <c r="S3459" s="11">
        <f t="shared" ref="S3459:S3522" si="328">((J3459/(60*60*24))+DATE(1970,1,1))+(-6/24)</f>
        <v>42016.456678240742</v>
      </c>
      <c r="T3459" s="11">
        <f t="shared" ref="T3459:T3522" si="329">((I3459/(60*60*24))+DATE(1970,1,1))+(-6/24)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7">
        <f t="shared" si="324"/>
        <v>124.33537832310839</v>
      </c>
      <c r="P3460" s="8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11">
        <f t="shared" si="328"/>
        <v>42010.952581018515</v>
      </c>
      <c r="T3460" s="11">
        <f t="shared" si="32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7">
        <f t="shared" si="324"/>
        <v>126.2</v>
      </c>
      <c r="P3461" s="8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11">
        <f t="shared" si="328"/>
        <v>42480.229861111111</v>
      </c>
      <c r="T3461" s="11">
        <f t="shared" si="32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7">
        <f t="shared" si="324"/>
        <v>190</v>
      </c>
      <c r="P3462" s="8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1">
        <f t="shared" si="328"/>
        <v>41852.277222222227</v>
      </c>
      <c r="T3462" s="11">
        <f t="shared" si="329"/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7">
        <f t="shared" si="324"/>
        <v>139</v>
      </c>
      <c r="P3463" s="8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11">
        <f t="shared" si="328"/>
        <v>42643.382858796293</v>
      </c>
      <c r="T3463" s="11">
        <f t="shared" si="32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7">
        <f t="shared" si="324"/>
        <v>202</v>
      </c>
      <c r="P3464" s="8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11">
        <f t="shared" si="328"/>
        <v>42179.648472222223</v>
      </c>
      <c r="T3464" s="11">
        <f t="shared" si="32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7">
        <f t="shared" si="324"/>
        <v>103.38000000000001</v>
      </c>
      <c r="P3465" s="8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11">
        <f t="shared" si="328"/>
        <v>42612.668807870374</v>
      </c>
      <c r="T3465" s="11">
        <f t="shared" si="32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7">
        <f t="shared" si="324"/>
        <v>102.3236</v>
      </c>
      <c r="P3466" s="8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11">
        <f t="shared" si="328"/>
        <v>42574.880057870367</v>
      </c>
      <c r="T3466" s="11">
        <f t="shared" si="32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7">
        <f t="shared" si="324"/>
        <v>103</v>
      </c>
      <c r="P3467" s="8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11">
        <f t="shared" si="328"/>
        <v>42200.375833333332</v>
      </c>
      <c r="T3467" s="11">
        <f t="shared" si="32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7">
        <f t="shared" si="324"/>
        <v>127.14285714285714</v>
      </c>
      <c r="P3468" s="8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11">
        <f t="shared" si="328"/>
        <v>42419.769097222219</v>
      </c>
      <c r="T3468" s="11">
        <f t="shared" si="32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7">
        <f t="shared" si="324"/>
        <v>101</v>
      </c>
      <c r="P3469" s="8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11">
        <f t="shared" si="328"/>
        <v>42053.421666666662</v>
      </c>
      <c r="T3469" s="11">
        <f t="shared" si="32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7">
        <f t="shared" si="324"/>
        <v>121.78</v>
      </c>
      <c r="P3470" s="8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11">
        <f t="shared" si="328"/>
        <v>42605.515381944446</v>
      </c>
      <c r="T3470" s="11">
        <f t="shared" si="32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7">
        <f t="shared" si="324"/>
        <v>113.39285714285714</v>
      </c>
      <c r="P3471" s="8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11">
        <f t="shared" si="328"/>
        <v>42458.391724537039</v>
      </c>
      <c r="T3471" s="11">
        <f t="shared" si="32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7">
        <f t="shared" si="324"/>
        <v>150</v>
      </c>
      <c r="P3472" s="8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11">
        <f t="shared" si="328"/>
        <v>42528.772013888884</v>
      </c>
      <c r="T3472" s="11">
        <f t="shared" si="32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7">
        <f t="shared" si="324"/>
        <v>214.6</v>
      </c>
      <c r="P3473" s="8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11">
        <f t="shared" si="328"/>
        <v>41841.570486111115</v>
      </c>
      <c r="T3473" s="11">
        <f t="shared" si="32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7">
        <f t="shared" si="324"/>
        <v>102.05</v>
      </c>
      <c r="P3474" s="8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11">
        <f t="shared" si="328"/>
        <v>41927.920497685183</v>
      </c>
      <c r="T3474" s="11">
        <f t="shared" si="32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7">
        <f t="shared" si="324"/>
        <v>100</v>
      </c>
      <c r="P3475" s="8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11">
        <f t="shared" si="328"/>
        <v>42062.584444444445</v>
      </c>
      <c r="T3475" s="11">
        <f t="shared" si="32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7">
        <f t="shared" si="324"/>
        <v>101</v>
      </c>
      <c r="P3476" s="8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11">
        <f t="shared" si="328"/>
        <v>42541.251516203702</v>
      </c>
      <c r="T3476" s="11">
        <f t="shared" si="32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7">
        <f t="shared" si="324"/>
        <v>113.33333333333333</v>
      </c>
      <c r="P3477" s="8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1">
        <f t="shared" si="328"/>
        <v>41918.630833333329</v>
      </c>
      <c r="T3477" s="11">
        <f t="shared" si="32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7">
        <f t="shared" si="324"/>
        <v>104</v>
      </c>
      <c r="P3478" s="8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1">
        <f t="shared" si="328"/>
        <v>41921.029976851853</v>
      </c>
      <c r="T3478" s="11">
        <f t="shared" si="32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7">
        <f t="shared" si="324"/>
        <v>115.33333333333333</v>
      </c>
      <c r="P3479" s="8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11">
        <f t="shared" si="328"/>
        <v>42128.486608796295</v>
      </c>
      <c r="T3479" s="11">
        <f t="shared" si="32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7">
        <f t="shared" si="324"/>
        <v>112.85000000000001</v>
      </c>
      <c r="P3480" s="8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11">
        <f t="shared" si="328"/>
        <v>42053.666921296295</v>
      </c>
      <c r="T3480" s="11">
        <f t="shared" si="32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7">
        <f t="shared" si="324"/>
        <v>127.86666666666666</v>
      </c>
      <c r="P3481" s="8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1">
        <f t="shared" si="328"/>
        <v>41781.605092592596</v>
      </c>
      <c r="T3481" s="11">
        <f t="shared" si="32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7">
        <f t="shared" si="324"/>
        <v>142.66666666666669</v>
      </c>
      <c r="P3482" s="8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11">
        <f t="shared" si="328"/>
        <v>42171.067442129628</v>
      </c>
      <c r="T3482" s="11">
        <f t="shared" si="32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7">
        <f t="shared" si="324"/>
        <v>118.8</v>
      </c>
      <c r="P3483" s="8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11">
        <f t="shared" si="328"/>
        <v>41988.997546296298</v>
      </c>
      <c r="T3483" s="11">
        <f t="shared" si="329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7">
        <f t="shared" si="324"/>
        <v>138.33333333333334</v>
      </c>
      <c r="P3484" s="8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11">
        <f t="shared" si="328"/>
        <v>41796.521597222221</v>
      </c>
      <c r="T3484" s="11">
        <f t="shared" si="32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7">
        <f t="shared" si="324"/>
        <v>159.9402985074627</v>
      </c>
      <c r="P3485" s="8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11">
        <f t="shared" si="328"/>
        <v>41793.418761574074</v>
      </c>
      <c r="T3485" s="11">
        <f t="shared" si="32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7">
        <f t="shared" si="324"/>
        <v>114.24000000000001</v>
      </c>
      <c r="P3486" s="8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11">
        <f t="shared" si="328"/>
        <v>42506.510405092587</v>
      </c>
      <c r="T3486" s="11">
        <f t="shared" si="32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7">
        <f t="shared" si="324"/>
        <v>100.60606060606061</v>
      </c>
      <c r="P3487" s="8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11">
        <f t="shared" si="328"/>
        <v>42372.443055555559</v>
      </c>
      <c r="T3487" s="11">
        <f t="shared" si="32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7">
        <f t="shared" si="324"/>
        <v>155.20000000000002</v>
      </c>
      <c r="P3488" s="8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11">
        <f t="shared" si="328"/>
        <v>42126.62501157407</v>
      </c>
      <c r="T3488" s="11">
        <f t="shared" si="32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7">
        <f t="shared" si="324"/>
        <v>127.75000000000001</v>
      </c>
      <c r="P3489" s="8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11">
        <f t="shared" si="328"/>
        <v>42149.690416666665</v>
      </c>
      <c r="T3489" s="11">
        <f t="shared" si="32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7">
        <f t="shared" si="324"/>
        <v>121.2</v>
      </c>
      <c r="P3490" s="8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11">
        <f t="shared" si="328"/>
        <v>42087.518055555556</v>
      </c>
      <c r="T3490" s="11">
        <f t="shared" si="32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7">
        <f t="shared" si="324"/>
        <v>112.7</v>
      </c>
      <c r="P3491" s="8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11">
        <f t="shared" si="328"/>
        <v>41753.385775462964</v>
      </c>
      <c r="T3491" s="11">
        <f t="shared" si="32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7">
        <f t="shared" si="324"/>
        <v>127.49999999999999</v>
      </c>
      <c r="P3492" s="8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11">
        <f t="shared" si="328"/>
        <v>42443.552361111113</v>
      </c>
      <c r="T3492" s="11">
        <f t="shared" si="32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7">
        <f t="shared" si="324"/>
        <v>158.20000000000002</v>
      </c>
      <c r="P3493" s="8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1">
        <f t="shared" si="328"/>
        <v>42120.999814814815</v>
      </c>
      <c r="T3493" s="11">
        <f t="shared" si="32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7">
        <f t="shared" si="324"/>
        <v>105.26894736842105</v>
      </c>
      <c r="P3494" s="8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11">
        <f t="shared" si="328"/>
        <v>42267.759224537032</v>
      </c>
      <c r="T3494" s="11">
        <f t="shared" si="32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7">
        <f t="shared" si="324"/>
        <v>100</v>
      </c>
      <c r="P3495" s="8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11">
        <f t="shared" si="328"/>
        <v>41848.616157407407</v>
      </c>
      <c r="T3495" s="11">
        <f t="shared" si="32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7">
        <f t="shared" si="324"/>
        <v>100</v>
      </c>
      <c r="P3496" s="8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11">
        <f t="shared" si="328"/>
        <v>42688.964988425927</v>
      </c>
      <c r="T3496" s="11">
        <f t="shared" si="32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7">
        <f t="shared" si="324"/>
        <v>106.86</v>
      </c>
      <c r="P3497" s="8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11">
        <f t="shared" si="328"/>
        <v>41915.512835648144</v>
      </c>
      <c r="T3497" s="11">
        <f t="shared" si="32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7">
        <f t="shared" si="324"/>
        <v>124.4</v>
      </c>
      <c r="P3498" s="8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11">
        <f t="shared" si="328"/>
        <v>42584.596828703703</v>
      </c>
      <c r="T3498" s="11">
        <f t="shared" si="32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7">
        <f t="shared" si="324"/>
        <v>108.70406189555126</v>
      </c>
      <c r="P3499" s="8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11">
        <f t="shared" si="328"/>
        <v>42511.491944444446</v>
      </c>
      <c r="T3499" s="11">
        <f t="shared" si="32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7">
        <f t="shared" si="324"/>
        <v>102.42424242424242</v>
      </c>
      <c r="P3500" s="8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11">
        <f t="shared" si="328"/>
        <v>42458.90861111111</v>
      </c>
      <c r="T3500" s="11">
        <f t="shared" si="32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7">
        <f t="shared" si="324"/>
        <v>105.5</v>
      </c>
      <c r="P3501" s="8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11">
        <f t="shared" si="328"/>
        <v>42131.786168981482</v>
      </c>
      <c r="T3501" s="11">
        <f t="shared" si="32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7">
        <f t="shared" si="324"/>
        <v>106.3</v>
      </c>
      <c r="P3502" s="8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11">
        <f t="shared" si="328"/>
        <v>42419.669421296298</v>
      </c>
      <c r="T3502" s="11">
        <f t="shared" si="32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7">
        <f t="shared" si="324"/>
        <v>100.66666666666666</v>
      </c>
      <c r="P3503" s="8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11">
        <f t="shared" si="328"/>
        <v>42233.513831018514</v>
      </c>
      <c r="T3503" s="11">
        <f t="shared" si="32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7">
        <f t="shared" si="324"/>
        <v>105.4</v>
      </c>
      <c r="P3504" s="8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1">
        <f t="shared" si="328"/>
        <v>42430.589398148149</v>
      </c>
      <c r="T3504" s="11">
        <f t="shared" si="32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7">
        <f t="shared" si="324"/>
        <v>107.55999999999999</v>
      </c>
      <c r="P3505" s="8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11">
        <f t="shared" si="328"/>
        <v>42545.228333333333</v>
      </c>
      <c r="T3505" s="11">
        <f t="shared" si="32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7">
        <f t="shared" si="324"/>
        <v>100</v>
      </c>
      <c r="P3506" s="8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1">
        <f t="shared" si="328"/>
        <v>42297.498738425929</v>
      </c>
      <c r="T3506" s="11">
        <f t="shared" si="32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7">
        <f t="shared" si="324"/>
        <v>103.76</v>
      </c>
      <c r="P3507" s="8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11">
        <f t="shared" si="328"/>
        <v>41760.685706018521</v>
      </c>
      <c r="T3507" s="11">
        <f t="shared" si="32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7">
        <f t="shared" si="324"/>
        <v>101.49999999999999</v>
      </c>
      <c r="P3508" s="8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1">
        <f t="shared" si="328"/>
        <v>41829.484259259261</v>
      </c>
      <c r="T3508" s="11">
        <f t="shared" si="32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7">
        <f t="shared" si="324"/>
        <v>104.4</v>
      </c>
      <c r="P3509" s="8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1">
        <f t="shared" si="328"/>
        <v>42491.67288194444</v>
      </c>
      <c r="T3509" s="11">
        <f t="shared" si="32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7">
        <f t="shared" si="324"/>
        <v>180</v>
      </c>
      <c r="P3510" s="8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1">
        <f t="shared" si="328"/>
        <v>42477.479780092588</v>
      </c>
      <c r="T3510" s="11">
        <f t="shared" si="32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7">
        <f t="shared" si="324"/>
        <v>106.33333333333333</v>
      </c>
      <c r="P3511" s="8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11">
        <f t="shared" si="328"/>
        <v>41950.609560185185</v>
      </c>
      <c r="T3511" s="11">
        <f t="shared" si="32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7">
        <f t="shared" si="324"/>
        <v>100.55555555555556</v>
      </c>
      <c r="P3512" s="8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11">
        <f t="shared" si="328"/>
        <v>41802.37090277778</v>
      </c>
      <c r="T3512" s="11">
        <f t="shared" si="32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7">
        <f t="shared" si="324"/>
        <v>101.2</v>
      </c>
      <c r="P3513" s="8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11">
        <f t="shared" si="328"/>
        <v>41927.623784722222</v>
      </c>
      <c r="T3513" s="11">
        <f t="shared" si="32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7">
        <f t="shared" si="324"/>
        <v>100</v>
      </c>
      <c r="P3514" s="8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11">
        <f t="shared" si="328"/>
        <v>42057.286944444444</v>
      </c>
      <c r="T3514" s="11">
        <f t="shared" si="32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7">
        <f t="shared" si="324"/>
        <v>118.39285714285714</v>
      </c>
      <c r="P3515" s="8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11">
        <f t="shared" si="328"/>
        <v>41780.846203703702</v>
      </c>
      <c r="T3515" s="11">
        <f t="shared" si="32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7">
        <f t="shared" si="324"/>
        <v>110.00000000000001</v>
      </c>
      <c r="P3516" s="8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1">
        <f t="shared" si="328"/>
        <v>42020.596666666665</v>
      </c>
      <c r="T3516" s="11">
        <f t="shared" si="32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7">
        <f t="shared" si="324"/>
        <v>102.66666666666666</v>
      </c>
      <c r="P3517" s="8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11">
        <f t="shared" si="328"/>
        <v>42125.522812499999</v>
      </c>
      <c r="T3517" s="11">
        <f t="shared" si="32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7">
        <f t="shared" si="324"/>
        <v>100</v>
      </c>
      <c r="P3518" s="8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11">
        <f t="shared" si="328"/>
        <v>41855.760069444441</v>
      </c>
      <c r="T3518" s="11">
        <f t="shared" si="32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7">
        <f t="shared" si="324"/>
        <v>100</v>
      </c>
      <c r="P3519" s="8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11">
        <f t="shared" si="328"/>
        <v>41794.567523148144</v>
      </c>
      <c r="T3519" s="11">
        <f t="shared" si="32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7">
        <f t="shared" si="324"/>
        <v>110.04599999999999</v>
      </c>
      <c r="P3520" s="8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11">
        <f t="shared" si="328"/>
        <v>41893.533553240741</v>
      </c>
      <c r="T3520" s="11">
        <f t="shared" si="32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7">
        <f t="shared" si="324"/>
        <v>101.35000000000001</v>
      </c>
      <c r="P3521" s="8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11">
        <f t="shared" si="328"/>
        <v>42037.348958333328</v>
      </c>
      <c r="T3521" s="11">
        <f t="shared" si="32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7">
        <f t="shared" si="324"/>
        <v>100.75</v>
      </c>
      <c r="P3522" s="8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11">
        <f t="shared" si="328"/>
        <v>42227.574212962965</v>
      </c>
      <c r="T3522" s="11">
        <f t="shared" si="32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7">
        <f t="shared" ref="O3523:O3586" si="330">(E3523/D3523)*100</f>
        <v>169.42857142857144</v>
      </c>
      <c r="P3523" s="8">
        <f t="shared" ref="P3523:P3586" si="331">E3523/L3523</f>
        <v>45.615384615384613</v>
      </c>
      <c r="Q3523" s="9" t="str">
        <f t="shared" ref="Q3523:Q3586" si="332">LEFT(N3523, SEARCH("/",N3523,1)-1)</f>
        <v>theater</v>
      </c>
      <c r="R3523" s="9" t="str">
        <f t="shared" ref="R3523:R3586" si="333">RIGHT(N3523, LEN(N3523)-SEARCH("/",N3523))</f>
        <v>plays</v>
      </c>
      <c r="S3523" s="11">
        <f t="shared" ref="S3523:S3586" si="334">((J3523/(60*60*24))+DATE(1970,1,1))+(-6/24)</f>
        <v>41881.111342592594</v>
      </c>
      <c r="T3523" s="11">
        <f t="shared" ref="T3523:T3586" si="335">((I3523/(60*60*24))+DATE(1970,1,1))+(-6/24)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7">
        <f t="shared" si="330"/>
        <v>100</v>
      </c>
      <c r="P3524" s="8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11">
        <f t="shared" si="334"/>
        <v>42234.539884259255</v>
      </c>
      <c r="T3524" s="11">
        <f t="shared" si="335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7">
        <f t="shared" si="330"/>
        <v>113.65</v>
      </c>
      <c r="P3525" s="8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11">
        <f t="shared" si="334"/>
        <v>42581.147546296299</v>
      </c>
      <c r="T3525" s="11">
        <f t="shared" si="335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7">
        <f t="shared" si="330"/>
        <v>101.56</v>
      </c>
      <c r="P3526" s="8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11">
        <f t="shared" si="334"/>
        <v>41880.51357638889</v>
      </c>
      <c r="T3526" s="11">
        <f t="shared" si="335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7">
        <f t="shared" si="330"/>
        <v>106</v>
      </c>
      <c r="P3527" s="8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11">
        <f t="shared" si="334"/>
        <v>42214.4456712963</v>
      </c>
      <c r="T3527" s="11">
        <f t="shared" si="335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7">
        <f t="shared" si="330"/>
        <v>102</v>
      </c>
      <c r="P3528" s="8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1">
        <f t="shared" si="334"/>
        <v>42460.085312499999</v>
      </c>
      <c r="T3528" s="11">
        <f t="shared" si="335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7">
        <f t="shared" si="330"/>
        <v>116.91666666666667</v>
      </c>
      <c r="P3529" s="8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11">
        <f t="shared" si="334"/>
        <v>42166.773206018523</v>
      </c>
      <c r="T3529" s="11">
        <f t="shared" si="335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7">
        <f t="shared" si="330"/>
        <v>101.15151515151514</v>
      </c>
      <c r="P3530" s="8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11">
        <f t="shared" si="334"/>
        <v>42733.25136574074</v>
      </c>
      <c r="T3530" s="11">
        <f t="shared" si="335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7">
        <f t="shared" si="330"/>
        <v>132</v>
      </c>
      <c r="P3531" s="8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11">
        <f t="shared" si="334"/>
        <v>42177.511782407411</v>
      </c>
      <c r="T3531" s="11">
        <f t="shared" si="335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7">
        <f t="shared" si="330"/>
        <v>100</v>
      </c>
      <c r="P3532" s="8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1">
        <f t="shared" si="334"/>
        <v>42442.373344907406</v>
      </c>
      <c r="T3532" s="11">
        <f t="shared" si="335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7">
        <f t="shared" si="330"/>
        <v>128</v>
      </c>
      <c r="P3533" s="8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11">
        <f t="shared" si="334"/>
        <v>42521.404328703706</v>
      </c>
      <c r="T3533" s="11">
        <f t="shared" si="335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7">
        <f t="shared" si="330"/>
        <v>118.95833333333334</v>
      </c>
      <c r="P3534" s="8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11">
        <f t="shared" si="334"/>
        <v>41884.349849537037</v>
      </c>
      <c r="T3534" s="11">
        <f t="shared" si="335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7">
        <f t="shared" si="330"/>
        <v>126.2</v>
      </c>
      <c r="P3535" s="8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11">
        <f t="shared" si="334"/>
        <v>42289.511192129634</v>
      </c>
      <c r="T3535" s="11">
        <f t="shared" si="335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7">
        <f t="shared" si="330"/>
        <v>156.20000000000002</v>
      </c>
      <c r="P3536" s="8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11">
        <f t="shared" si="334"/>
        <v>42243.3752662037</v>
      </c>
      <c r="T3536" s="11">
        <f t="shared" si="335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7">
        <f t="shared" si="330"/>
        <v>103.15</v>
      </c>
      <c r="P3537" s="8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11">
        <f t="shared" si="334"/>
        <v>42248.390162037038</v>
      </c>
      <c r="T3537" s="11">
        <f t="shared" si="335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7">
        <f t="shared" si="330"/>
        <v>153.33333333333334</v>
      </c>
      <c r="P3538" s="8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11">
        <f t="shared" si="334"/>
        <v>42328.477141203708</v>
      </c>
      <c r="T3538" s="11">
        <f t="shared" si="335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7">
        <f t="shared" si="330"/>
        <v>180.44444444444446</v>
      </c>
      <c r="P3539" s="8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1">
        <f t="shared" si="334"/>
        <v>41923.104351851856</v>
      </c>
      <c r="T3539" s="11">
        <f t="shared" si="335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7">
        <f t="shared" si="330"/>
        <v>128.44999999999999</v>
      </c>
      <c r="P3540" s="8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11">
        <f t="shared" si="334"/>
        <v>42571.170601851853</v>
      </c>
      <c r="T3540" s="11">
        <f t="shared" si="335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7">
        <f t="shared" si="330"/>
        <v>119.66666666666667</v>
      </c>
      <c r="P3541" s="8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11">
        <f t="shared" si="334"/>
        <v>42600.506041666667</v>
      </c>
      <c r="T3541" s="11">
        <f t="shared" si="335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7">
        <f t="shared" si="330"/>
        <v>123</v>
      </c>
      <c r="P3542" s="8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11">
        <f t="shared" si="334"/>
        <v>42516.753368055557</v>
      </c>
      <c r="T3542" s="11">
        <f t="shared" si="335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7">
        <f t="shared" si="330"/>
        <v>105</v>
      </c>
      <c r="P3543" s="8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11">
        <f t="shared" si="334"/>
        <v>42222.480034722219</v>
      </c>
      <c r="T3543" s="11">
        <f t="shared" si="335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7">
        <f t="shared" si="330"/>
        <v>102.23636363636363</v>
      </c>
      <c r="P3544" s="8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11">
        <f t="shared" si="334"/>
        <v>41829.349791666667</v>
      </c>
      <c r="T3544" s="11">
        <f t="shared" si="335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7">
        <f t="shared" si="330"/>
        <v>104.66666666666666</v>
      </c>
      <c r="P3545" s="8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11">
        <f t="shared" si="334"/>
        <v>42150.505312499998</v>
      </c>
      <c r="T3545" s="11">
        <f t="shared" si="335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7">
        <f t="shared" si="330"/>
        <v>100</v>
      </c>
      <c r="P3546" s="8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11">
        <f t="shared" si="334"/>
        <v>42040.581678240742</v>
      </c>
      <c r="T3546" s="11">
        <f t="shared" si="335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7">
        <f t="shared" si="330"/>
        <v>100.4</v>
      </c>
      <c r="P3547" s="8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11">
        <f t="shared" si="334"/>
        <v>42075.557395833333</v>
      </c>
      <c r="T3547" s="11">
        <f t="shared" si="335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7">
        <f t="shared" si="330"/>
        <v>102.27272727272727</v>
      </c>
      <c r="P3548" s="8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11">
        <f t="shared" si="334"/>
        <v>42073.410694444443</v>
      </c>
      <c r="T3548" s="11">
        <f t="shared" si="335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7">
        <f t="shared" si="330"/>
        <v>114.40928571428573</v>
      </c>
      <c r="P3549" s="8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11">
        <f t="shared" si="334"/>
        <v>42479.828715277778</v>
      </c>
      <c r="T3549" s="11">
        <f t="shared" si="335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7">
        <f t="shared" si="330"/>
        <v>101.9047619047619</v>
      </c>
      <c r="P3550" s="8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11">
        <f t="shared" si="334"/>
        <v>42411.692291666666</v>
      </c>
      <c r="T3550" s="11">
        <f t="shared" si="335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7">
        <f t="shared" si="330"/>
        <v>102</v>
      </c>
      <c r="P3551" s="8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11">
        <f t="shared" si="334"/>
        <v>42223.144363425927</v>
      </c>
      <c r="T3551" s="11">
        <f t="shared" si="335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7">
        <f t="shared" si="330"/>
        <v>104.80000000000001</v>
      </c>
      <c r="P3552" s="8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11">
        <f t="shared" si="334"/>
        <v>42462.643495370372</v>
      </c>
      <c r="T3552" s="11">
        <f t="shared" si="335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7">
        <f t="shared" si="330"/>
        <v>101.83333333333333</v>
      </c>
      <c r="P3553" s="8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1">
        <f t="shared" si="334"/>
        <v>41753.265856481477</v>
      </c>
      <c r="T3553" s="11">
        <f t="shared" si="335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7">
        <f t="shared" si="330"/>
        <v>100</v>
      </c>
      <c r="P3554" s="8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1">
        <f t="shared" si="334"/>
        <v>41788.337083333332</v>
      </c>
      <c r="T3554" s="11">
        <f t="shared" si="335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7">
        <f t="shared" si="330"/>
        <v>106.27272727272728</v>
      </c>
      <c r="P3555" s="8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11">
        <f t="shared" si="334"/>
        <v>42195.778703703705</v>
      </c>
      <c r="T3555" s="11">
        <f t="shared" si="335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7">
        <f t="shared" si="330"/>
        <v>113.42219999999999</v>
      </c>
      <c r="P3556" s="8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11">
        <f t="shared" si="334"/>
        <v>42015.800451388888</v>
      </c>
      <c r="T3556" s="11">
        <f t="shared" si="335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7">
        <f t="shared" si="330"/>
        <v>100</v>
      </c>
      <c r="P3557" s="8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11">
        <f t="shared" si="334"/>
        <v>42661.192060185189</v>
      </c>
      <c r="T3557" s="11">
        <f t="shared" si="335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7">
        <f t="shared" si="330"/>
        <v>100.45454545454547</v>
      </c>
      <c r="P3558" s="8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1">
        <f t="shared" si="334"/>
        <v>41808.399583333332</v>
      </c>
      <c r="T3558" s="11">
        <f t="shared" si="335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7">
        <f t="shared" si="330"/>
        <v>100.03599999999999</v>
      </c>
      <c r="P3559" s="8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11">
        <f t="shared" si="334"/>
        <v>41730.026747685188</v>
      </c>
      <c r="T3559" s="11">
        <f t="shared" si="335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7">
        <f t="shared" si="330"/>
        <v>144</v>
      </c>
      <c r="P3560" s="8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11">
        <f t="shared" si="334"/>
        <v>42139.566840277781</v>
      </c>
      <c r="T3560" s="11">
        <f t="shared" si="335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7">
        <f t="shared" si="330"/>
        <v>103.49999999999999</v>
      </c>
      <c r="P3561" s="8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11">
        <f t="shared" si="334"/>
        <v>42193.846157407403</v>
      </c>
      <c r="T3561" s="11">
        <f t="shared" si="335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7">
        <f t="shared" si="330"/>
        <v>108.43750000000001</v>
      </c>
      <c r="P3562" s="8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11">
        <f t="shared" si="334"/>
        <v>42115.639652777776</v>
      </c>
      <c r="T3562" s="11">
        <f t="shared" si="335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7">
        <f t="shared" si="330"/>
        <v>102.4</v>
      </c>
      <c r="P3563" s="8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11">
        <f t="shared" si="334"/>
        <v>42203.430300925931</v>
      </c>
      <c r="T3563" s="11">
        <f t="shared" si="335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7">
        <f t="shared" si="330"/>
        <v>148.88888888888889</v>
      </c>
      <c r="P3564" s="8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11">
        <f t="shared" si="334"/>
        <v>42433.511886574073</v>
      </c>
      <c r="T3564" s="11">
        <f t="shared" si="335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7">
        <f t="shared" si="330"/>
        <v>105.49000000000002</v>
      </c>
      <c r="P3565" s="8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11">
        <f t="shared" si="334"/>
        <v>42555.421944444446</v>
      </c>
      <c r="T3565" s="11">
        <f t="shared" si="335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7">
        <f t="shared" si="330"/>
        <v>100.49999999999999</v>
      </c>
      <c r="P3566" s="8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11">
        <f t="shared" si="334"/>
        <v>42236.373252314814</v>
      </c>
      <c r="T3566" s="11">
        <f t="shared" si="335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7">
        <f t="shared" si="330"/>
        <v>130.55555555555557</v>
      </c>
      <c r="P3567" s="8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11">
        <f t="shared" si="334"/>
        <v>41974.493148148147</v>
      </c>
      <c r="T3567" s="11">
        <f t="shared" si="335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7">
        <f t="shared" si="330"/>
        <v>104.75000000000001</v>
      </c>
      <c r="P3568" s="8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11">
        <f t="shared" si="334"/>
        <v>41997.257905092592</v>
      </c>
      <c r="T3568" s="11">
        <f t="shared" si="335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7">
        <f t="shared" si="330"/>
        <v>108.80000000000001</v>
      </c>
      <c r="P3569" s="8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11">
        <f t="shared" si="334"/>
        <v>42135.560694444444</v>
      </c>
      <c r="T3569" s="11">
        <f t="shared" si="335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7">
        <f t="shared" si="330"/>
        <v>111.00000000000001</v>
      </c>
      <c r="P3570" s="8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11">
        <f t="shared" si="334"/>
        <v>41869.490671296298</v>
      </c>
      <c r="T3570" s="11">
        <f t="shared" si="335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7">
        <f t="shared" si="330"/>
        <v>100.47999999999999</v>
      </c>
      <c r="P3571" s="8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11">
        <f t="shared" si="334"/>
        <v>41982.438611111109</v>
      </c>
      <c r="T3571" s="11">
        <f t="shared" si="335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7">
        <f t="shared" si="330"/>
        <v>114.35</v>
      </c>
      <c r="P3572" s="8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11">
        <f t="shared" si="334"/>
        <v>41976.081979166665</v>
      </c>
      <c r="T3572" s="11">
        <f t="shared" si="335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7">
        <f t="shared" si="330"/>
        <v>122.06666666666666</v>
      </c>
      <c r="P3573" s="8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1">
        <f t="shared" si="334"/>
        <v>41912.608946759261</v>
      </c>
      <c r="T3573" s="11">
        <f t="shared" si="335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7">
        <f t="shared" si="330"/>
        <v>100</v>
      </c>
      <c r="P3574" s="8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11">
        <f t="shared" si="334"/>
        <v>42146.320393518516</v>
      </c>
      <c r="T3574" s="11">
        <f t="shared" si="335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7">
        <f t="shared" si="330"/>
        <v>102.8</v>
      </c>
      <c r="P3575" s="8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11">
        <f t="shared" si="334"/>
        <v>41921.125532407408</v>
      </c>
      <c r="T3575" s="11">
        <f t="shared" si="335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7">
        <f t="shared" si="330"/>
        <v>106.12068965517241</v>
      </c>
      <c r="P3576" s="8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11">
        <f t="shared" si="334"/>
        <v>41926.692685185189</v>
      </c>
      <c r="T3576" s="11">
        <f t="shared" si="335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7">
        <f t="shared" si="330"/>
        <v>101.33000000000001</v>
      </c>
      <c r="P3577" s="8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11">
        <f t="shared" si="334"/>
        <v>42561.533877314811</v>
      </c>
      <c r="T3577" s="11">
        <f t="shared" si="335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7">
        <f t="shared" si="330"/>
        <v>100</v>
      </c>
      <c r="P3578" s="8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1">
        <f t="shared" si="334"/>
        <v>42649.29923611111</v>
      </c>
      <c r="T3578" s="11">
        <f t="shared" si="335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7">
        <f t="shared" si="330"/>
        <v>130</v>
      </c>
      <c r="P3579" s="8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11">
        <f t="shared" si="334"/>
        <v>42093.536840277782</v>
      </c>
      <c r="T3579" s="11">
        <f t="shared" si="335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7">
        <f t="shared" si="330"/>
        <v>100.01333333333334</v>
      </c>
      <c r="P3580" s="8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11">
        <f t="shared" si="334"/>
        <v>42460.483530092592</v>
      </c>
      <c r="T3580" s="11">
        <f t="shared" si="335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7">
        <f t="shared" si="330"/>
        <v>100</v>
      </c>
      <c r="P3581" s="8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11">
        <f t="shared" si="334"/>
        <v>42430.512222222227</v>
      </c>
      <c r="T3581" s="11">
        <f t="shared" si="335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7">
        <f t="shared" si="330"/>
        <v>113.88888888888889</v>
      </c>
      <c r="P3582" s="8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11">
        <f t="shared" si="334"/>
        <v>42025.926180555558</v>
      </c>
      <c r="T3582" s="11">
        <f t="shared" si="335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7">
        <f t="shared" si="330"/>
        <v>100</v>
      </c>
      <c r="P3583" s="8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11">
        <f t="shared" si="334"/>
        <v>41836.221180555556</v>
      </c>
      <c r="T3583" s="11">
        <f t="shared" si="335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7">
        <f t="shared" si="330"/>
        <v>287</v>
      </c>
      <c r="P3584" s="8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11">
        <f t="shared" si="334"/>
        <v>42450.845856481479</v>
      </c>
      <c r="T3584" s="11">
        <f t="shared" si="335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7">
        <f t="shared" si="330"/>
        <v>108.5</v>
      </c>
      <c r="P3585" s="8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11">
        <f t="shared" si="334"/>
        <v>42418.175983796296</v>
      </c>
      <c r="T3585" s="11">
        <f t="shared" si="335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7">
        <f t="shared" si="330"/>
        <v>115.5</v>
      </c>
      <c r="P3586" s="8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11">
        <f t="shared" si="334"/>
        <v>42168.066481481481</v>
      </c>
      <c r="T3586" s="11">
        <f t="shared" si="335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7">
        <f t="shared" ref="O3587:O3650" si="336">(E3587/D3587)*100</f>
        <v>119.11764705882352</v>
      </c>
      <c r="P3587" s="8">
        <f t="shared" ref="P3587:P3650" si="337">E3587/L3587</f>
        <v>176.08695652173913</v>
      </c>
      <c r="Q3587" s="9" t="str">
        <f t="shared" ref="Q3587:Q3650" si="338">LEFT(N3587, SEARCH("/",N3587,1)-1)</f>
        <v>theater</v>
      </c>
      <c r="R3587" s="9" t="str">
        <f t="shared" ref="R3587:R3650" si="339">RIGHT(N3587, LEN(N3587)-SEARCH("/",N3587))</f>
        <v>plays</v>
      </c>
      <c r="S3587" s="11">
        <f t="shared" ref="S3587:S3650" si="340">((J3587/(60*60*24))+DATE(1970,1,1))+(-6/24)</f>
        <v>41964.466319444444</v>
      </c>
      <c r="T3587" s="11">
        <f t="shared" ref="T3587:T3650" si="341">((I3587/(60*60*24))+DATE(1970,1,1))+(-6/24)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7">
        <f t="shared" si="336"/>
        <v>109.42666666666668</v>
      </c>
      <c r="P3588" s="8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11">
        <f t="shared" si="340"/>
        <v>42576.447569444441</v>
      </c>
      <c r="T3588" s="11">
        <f t="shared" si="341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7">
        <f t="shared" si="336"/>
        <v>126.6</v>
      </c>
      <c r="P3589" s="8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11">
        <f t="shared" si="340"/>
        <v>42503.289976851855</v>
      </c>
      <c r="T3589" s="11">
        <f t="shared" si="341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7">
        <f t="shared" si="336"/>
        <v>100.49999999999999</v>
      </c>
      <c r="P3590" s="8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11">
        <f t="shared" si="340"/>
        <v>42101.578819444447</v>
      </c>
      <c r="T3590" s="11">
        <f t="shared" si="341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7">
        <f t="shared" si="336"/>
        <v>127.49999999999999</v>
      </c>
      <c r="P3591" s="8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11">
        <f t="shared" si="340"/>
        <v>42125.397534722222</v>
      </c>
      <c r="T3591" s="11">
        <f t="shared" si="341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7">
        <f t="shared" si="336"/>
        <v>100.05999999999999</v>
      </c>
      <c r="P3592" s="8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11">
        <f t="shared" si="340"/>
        <v>41902.083726851852</v>
      </c>
      <c r="T3592" s="11">
        <f t="shared" si="341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7">
        <f t="shared" si="336"/>
        <v>175</v>
      </c>
      <c r="P3593" s="8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11">
        <f t="shared" si="340"/>
        <v>42003.698425925926</v>
      </c>
      <c r="T3593" s="11">
        <f t="shared" si="341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7">
        <f t="shared" si="336"/>
        <v>127.25</v>
      </c>
      <c r="P3594" s="8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11">
        <f t="shared" si="340"/>
        <v>41988.579942129625</v>
      </c>
      <c r="T3594" s="11">
        <f t="shared" si="341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7">
        <f t="shared" si="336"/>
        <v>110.63333333333334</v>
      </c>
      <c r="P3595" s="8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11">
        <f t="shared" si="340"/>
        <v>41974.648599537039</v>
      </c>
      <c r="T3595" s="11">
        <f t="shared" si="341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7">
        <f t="shared" si="336"/>
        <v>125.93749999999999</v>
      </c>
      <c r="P3596" s="8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11">
        <f t="shared" si="340"/>
        <v>42591.816921296297</v>
      </c>
      <c r="T3596" s="11">
        <f t="shared" si="341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7">
        <f t="shared" si="336"/>
        <v>118.5</v>
      </c>
      <c r="P3597" s="8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11">
        <f t="shared" si="340"/>
        <v>42049.758368055554</v>
      </c>
      <c r="T3597" s="11">
        <f t="shared" si="341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7">
        <f t="shared" si="336"/>
        <v>107.72727272727273</v>
      </c>
      <c r="P3598" s="8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1">
        <f t="shared" si="340"/>
        <v>41856.465069444443</v>
      </c>
      <c r="T3598" s="11">
        <f t="shared" si="341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7">
        <f t="shared" si="336"/>
        <v>102.60000000000001</v>
      </c>
      <c r="P3599" s="8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11">
        <f t="shared" si="340"/>
        <v>42417.335532407407</v>
      </c>
      <c r="T3599" s="11">
        <f t="shared" si="341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7">
        <f t="shared" si="336"/>
        <v>110.1</v>
      </c>
      <c r="P3600" s="8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11">
        <f t="shared" si="340"/>
        <v>41866.54886574074</v>
      </c>
      <c r="T3600" s="11">
        <f t="shared" si="341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7">
        <f t="shared" si="336"/>
        <v>202</v>
      </c>
      <c r="P3601" s="8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11">
        <f t="shared" si="340"/>
        <v>42220.54487268519</v>
      </c>
      <c r="T3601" s="11">
        <f t="shared" si="341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7">
        <f t="shared" si="336"/>
        <v>130</v>
      </c>
      <c r="P3602" s="8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1">
        <f t="shared" si="340"/>
        <v>42628.599120370374</v>
      </c>
      <c r="T3602" s="11">
        <f t="shared" si="341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7">
        <f t="shared" si="336"/>
        <v>104.35000000000001</v>
      </c>
      <c r="P3603" s="8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11">
        <f t="shared" si="340"/>
        <v>41990.74863425926</v>
      </c>
      <c r="T3603" s="11">
        <f t="shared" si="341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7">
        <f t="shared" si="336"/>
        <v>100.05</v>
      </c>
      <c r="P3604" s="8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11">
        <f t="shared" si="340"/>
        <v>42447.644432870366</v>
      </c>
      <c r="T3604" s="11">
        <f t="shared" si="341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7">
        <f t="shared" si="336"/>
        <v>170.66666666666669</v>
      </c>
      <c r="P3605" s="8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11">
        <f t="shared" si="340"/>
        <v>42283.614351851851</v>
      </c>
      <c r="T3605" s="11">
        <f t="shared" si="341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7">
        <f t="shared" si="336"/>
        <v>112.83333333333334</v>
      </c>
      <c r="P3606" s="8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11">
        <f t="shared" si="340"/>
        <v>42482.765694444446</v>
      </c>
      <c r="T3606" s="11">
        <f t="shared" si="341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7">
        <f t="shared" si="336"/>
        <v>184</v>
      </c>
      <c r="P3607" s="8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11">
        <f t="shared" si="340"/>
        <v>42383.543124999997</v>
      </c>
      <c r="T3607" s="11">
        <f t="shared" si="341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7">
        <f t="shared" si="336"/>
        <v>130.26666666666665</v>
      </c>
      <c r="P3608" s="8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11">
        <f t="shared" si="340"/>
        <v>42566.354826388888</v>
      </c>
      <c r="T3608" s="11">
        <f t="shared" si="341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7">
        <f t="shared" si="336"/>
        <v>105.45454545454544</v>
      </c>
      <c r="P3609" s="8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1">
        <f t="shared" si="340"/>
        <v>42338.713912037041</v>
      </c>
      <c r="T3609" s="11">
        <f t="shared" si="341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7">
        <f t="shared" si="336"/>
        <v>100</v>
      </c>
      <c r="P3610" s="8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11">
        <f t="shared" si="340"/>
        <v>42506.459374999999</v>
      </c>
      <c r="T3610" s="11">
        <f t="shared" si="341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7">
        <f t="shared" si="336"/>
        <v>153.31632653061226</v>
      </c>
      <c r="P3611" s="8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11">
        <f t="shared" si="340"/>
        <v>42429.741724537038</v>
      </c>
      <c r="T3611" s="11">
        <f t="shared" si="341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7">
        <f t="shared" si="336"/>
        <v>162.30000000000001</v>
      </c>
      <c r="P3612" s="8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11">
        <f t="shared" si="340"/>
        <v>42203.182129629626</v>
      </c>
      <c r="T3612" s="11">
        <f t="shared" si="341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7">
        <f t="shared" si="336"/>
        <v>136</v>
      </c>
      <c r="P3613" s="8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11">
        <f t="shared" si="340"/>
        <v>42072.120381944449</v>
      </c>
      <c r="T3613" s="11">
        <f t="shared" si="341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7">
        <f t="shared" si="336"/>
        <v>144.4</v>
      </c>
      <c r="P3614" s="8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11">
        <f t="shared" si="340"/>
        <v>41789.476979166662</v>
      </c>
      <c r="T3614" s="11">
        <f t="shared" si="341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7">
        <f t="shared" si="336"/>
        <v>100</v>
      </c>
      <c r="P3615" s="8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1">
        <f t="shared" si="340"/>
        <v>41788.33997685185</v>
      </c>
      <c r="T3615" s="11">
        <f t="shared" si="341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7">
        <f t="shared" si="336"/>
        <v>100.8</v>
      </c>
      <c r="P3616" s="8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11">
        <f t="shared" si="340"/>
        <v>42143.791851851856</v>
      </c>
      <c r="T3616" s="11">
        <f t="shared" si="341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7">
        <f t="shared" si="336"/>
        <v>106.80000000000001</v>
      </c>
      <c r="P3617" s="8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11">
        <f t="shared" si="340"/>
        <v>42318.343703703707</v>
      </c>
      <c r="T3617" s="11">
        <f t="shared" si="341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7">
        <f t="shared" si="336"/>
        <v>124.8</v>
      </c>
      <c r="P3618" s="8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11">
        <f t="shared" si="340"/>
        <v>42052.699814814812</v>
      </c>
      <c r="T3618" s="11">
        <f t="shared" si="341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7">
        <f t="shared" si="336"/>
        <v>118.91891891891892</v>
      </c>
      <c r="P3619" s="8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11">
        <f t="shared" si="340"/>
        <v>42779.360289351855</v>
      </c>
      <c r="T3619" s="11">
        <f t="shared" si="341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7">
        <f t="shared" si="336"/>
        <v>101</v>
      </c>
      <c r="P3620" s="8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11">
        <f t="shared" si="340"/>
        <v>42128.377893518518</v>
      </c>
      <c r="T3620" s="11">
        <f t="shared" si="341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7">
        <f t="shared" si="336"/>
        <v>112.99999999999999</v>
      </c>
      <c r="P3621" s="8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11">
        <f t="shared" si="340"/>
        <v>42660.882245370369</v>
      </c>
      <c r="T3621" s="11">
        <f t="shared" si="341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7">
        <f t="shared" si="336"/>
        <v>105.19047619047619</v>
      </c>
      <c r="P3622" s="8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11">
        <f t="shared" si="340"/>
        <v>42037.688206018516</v>
      </c>
      <c r="T3622" s="11">
        <f t="shared" si="341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7">
        <f t="shared" si="336"/>
        <v>109.73333333333332</v>
      </c>
      <c r="P3623" s="8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11">
        <f t="shared" si="340"/>
        <v>42619.685694444444</v>
      </c>
      <c r="T3623" s="11">
        <f t="shared" si="341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7">
        <f t="shared" si="336"/>
        <v>100.099</v>
      </c>
      <c r="P3624" s="8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11">
        <f t="shared" si="340"/>
        <v>41876.971886574072</v>
      </c>
      <c r="T3624" s="11">
        <f t="shared" si="341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7">
        <f t="shared" si="336"/>
        <v>120</v>
      </c>
      <c r="P3625" s="8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11">
        <f t="shared" si="340"/>
        <v>41828.486921296295</v>
      </c>
      <c r="T3625" s="11">
        <f t="shared" si="341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7">
        <f t="shared" si="336"/>
        <v>104.93333333333332</v>
      </c>
      <c r="P3626" s="8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11">
        <f t="shared" si="340"/>
        <v>42545.524189814816</v>
      </c>
      <c r="T3626" s="11">
        <f t="shared" si="341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7">
        <f t="shared" si="336"/>
        <v>102.66666666666666</v>
      </c>
      <c r="P3627" s="8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11">
        <f t="shared" si="340"/>
        <v>42157.402511574073</v>
      </c>
      <c r="T3627" s="11">
        <f t="shared" si="341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7">
        <f t="shared" si="336"/>
        <v>101.82500000000002</v>
      </c>
      <c r="P3628" s="8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11">
        <f t="shared" si="340"/>
        <v>41846.417326388888</v>
      </c>
      <c r="T3628" s="11">
        <f t="shared" si="341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7">
        <f t="shared" si="336"/>
        <v>100</v>
      </c>
      <c r="P3629" s="8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11">
        <f t="shared" si="340"/>
        <v>42460.491747685184</v>
      </c>
      <c r="T3629" s="11">
        <f t="shared" si="341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7">
        <f t="shared" si="336"/>
        <v>0</v>
      </c>
      <c r="P3630" s="8" t="e">
        <f t="shared" si="337"/>
        <v>#DIV/0!</v>
      </c>
      <c r="Q3630" s="9" t="str">
        <f t="shared" si="338"/>
        <v>theater</v>
      </c>
      <c r="R3630" s="9" t="str">
        <f t="shared" si="339"/>
        <v>musical</v>
      </c>
      <c r="S3630" s="11">
        <f t="shared" si="340"/>
        <v>42291.583287037036</v>
      </c>
      <c r="T3630" s="11">
        <f t="shared" si="341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7">
        <f t="shared" si="336"/>
        <v>1.9999999999999998E-4</v>
      </c>
      <c r="P3631" s="8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1">
        <f t="shared" si="340"/>
        <v>42436.844490740739</v>
      </c>
      <c r="T3631" s="11">
        <f t="shared" si="341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7">
        <f t="shared" si="336"/>
        <v>3.3333333333333333E-2</v>
      </c>
      <c r="P3632" s="8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1">
        <f t="shared" si="340"/>
        <v>41942.59710648148</v>
      </c>
      <c r="T3632" s="11">
        <f t="shared" si="341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7">
        <f t="shared" si="336"/>
        <v>51.023391812865491</v>
      </c>
      <c r="P3633" s="8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11">
        <f t="shared" si="340"/>
        <v>41880.503437499996</v>
      </c>
      <c r="T3633" s="11">
        <f t="shared" si="341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7">
        <f t="shared" si="336"/>
        <v>20</v>
      </c>
      <c r="P3634" s="8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1">
        <f t="shared" si="340"/>
        <v>41946.686909722222</v>
      </c>
      <c r="T3634" s="11">
        <f t="shared" si="341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7">
        <f t="shared" si="336"/>
        <v>35.24</v>
      </c>
      <c r="P3635" s="8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11">
        <f t="shared" si="340"/>
        <v>42649.373460648145</v>
      </c>
      <c r="T3635" s="11">
        <f t="shared" si="341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7">
        <f t="shared" si="336"/>
        <v>4.246666666666667</v>
      </c>
      <c r="P3636" s="8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11">
        <f t="shared" si="340"/>
        <v>42700.916365740741</v>
      </c>
      <c r="T3636" s="11">
        <f t="shared" si="341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7">
        <f t="shared" si="336"/>
        <v>36.457142857142856</v>
      </c>
      <c r="P3637" s="8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1">
        <f t="shared" si="340"/>
        <v>42450.63282407407</v>
      </c>
      <c r="T3637" s="11">
        <f t="shared" si="341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7">
        <f t="shared" si="336"/>
        <v>0</v>
      </c>
      <c r="P3638" s="8" t="e">
        <f t="shared" si="337"/>
        <v>#DIV/0!</v>
      </c>
      <c r="Q3638" s="9" t="str">
        <f t="shared" si="338"/>
        <v>theater</v>
      </c>
      <c r="R3638" s="9" t="str">
        <f t="shared" si="339"/>
        <v>musical</v>
      </c>
      <c r="S3638" s="11">
        <f t="shared" si="340"/>
        <v>42226.444780092592</v>
      </c>
      <c r="T3638" s="11">
        <f t="shared" si="341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7">
        <f t="shared" si="336"/>
        <v>30.866666666666664</v>
      </c>
      <c r="P3639" s="8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11">
        <f t="shared" si="340"/>
        <v>41975.450636574074</v>
      </c>
      <c r="T3639" s="11">
        <f t="shared" si="341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7">
        <f t="shared" si="336"/>
        <v>6.5454545454545459</v>
      </c>
      <c r="P3640" s="8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1">
        <f t="shared" si="340"/>
        <v>42053.422824074078</v>
      </c>
      <c r="T3640" s="11">
        <f t="shared" si="341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7">
        <f t="shared" si="336"/>
        <v>4.0000000000000001E-3</v>
      </c>
      <c r="P3641" s="8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1">
        <f t="shared" si="340"/>
        <v>42590.427152777775</v>
      </c>
      <c r="T3641" s="11">
        <f t="shared" si="341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7">
        <f t="shared" si="336"/>
        <v>5.5</v>
      </c>
      <c r="P3642" s="8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11">
        <f t="shared" si="340"/>
        <v>42104.531597222223</v>
      </c>
      <c r="T3642" s="11">
        <f t="shared" si="341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7">
        <f t="shared" si="336"/>
        <v>0</v>
      </c>
      <c r="P3643" s="8" t="e">
        <f t="shared" si="337"/>
        <v>#DIV/0!</v>
      </c>
      <c r="Q3643" s="9" t="str">
        <f t="shared" si="338"/>
        <v>theater</v>
      </c>
      <c r="R3643" s="9" t="str">
        <f t="shared" si="339"/>
        <v>musical</v>
      </c>
      <c r="S3643" s="11">
        <f t="shared" si="340"/>
        <v>41899.377071759256</v>
      </c>
      <c r="T3643" s="11">
        <f t="shared" si="341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7">
        <f t="shared" si="336"/>
        <v>2.1428571428571428</v>
      </c>
      <c r="P3644" s="8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1">
        <f t="shared" si="340"/>
        <v>42297.566284722227</v>
      </c>
      <c r="T3644" s="11">
        <f t="shared" si="341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7">
        <f t="shared" si="336"/>
        <v>0</v>
      </c>
      <c r="P3645" s="8" t="e">
        <f t="shared" si="337"/>
        <v>#DIV/0!</v>
      </c>
      <c r="Q3645" s="9" t="str">
        <f t="shared" si="338"/>
        <v>theater</v>
      </c>
      <c r="R3645" s="9" t="str">
        <f t="shared" si="339"/>
        <v>musical</v>
      </c>
      <c r="S3645" s="11">
        <f t="shared" si="340"/>
        <v>42284.893969907411</v>
      </c>
      <c r="T3645" s="11">
        <f t="shared" si="341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7">
        <f t="shared" si="336"/>
        <v>16.420000000000002</v>
      </c>
      <c r="P3646" s="8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11">
        <f t="shared" si="340"/>
        <v>42408.991747685184</v>
      </c>
      <c r="T3646" s="11">
        <f t="shared" si="341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7">
        <f t="shared" si="336"/>
        <v>0.1</v>
      </c>
      <c r="P3647" s="8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1">
        <f t="shared" si="340"/>
        <v>42665.720347222217</v>
      </c>
      <c r="T3647" s="11">
        <f t="shared" si="341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7">
        <f t="shared" si="336"/>
        <v>4.8099999999999996</v>
      </c>
      <c r="P3648" s="8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11">
        <f t="shared" si="340"/>
        <v>42140.171319444446</v>
      </c>
      <c r="T3648" s="11">
        <f t="shared" si="341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7">
        <f t="shared" si="336"/>
        <v>6</v>
      </c>
      <c r="P3649" s="8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1">
        <f t="shared" si="340"/>
        <v>42598.499155092592</v>
      </c>
      <c r="T3649" s="11">
        <f t="shared" si="341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7">
        <f t="shared" si="336"/>
        <v>100.38249999999999</v>
      </c>
      <c r="P3650" s="8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11">
        <f t="shared" si="340"/>
        <v>41887.042187500003</v>
      </c>
      <c r="T3650" s="11">
        <f t="shared" si="341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7">
        <f t="shared" ref="O3651:O3714" si="342">(E3651/D3651)*100</f>
        <v>104</v>
      </c>
      <c r="P3651" s="8">
        <f t="shared" ref="P3651:P3714" si="343">E3651/L3651</f>
        <v>97.5</v>
      </c>
      <c r="Q3651" s="9" t="str">
        <f t="shared" ref="Q3651:Q3714" si="344">LEFT(N3651, SEARCH("/",N3651,1)-1)</f>
        <v>theater</v>
      </c>
      <c r="R3651" s="9" t="str">
        <f t="shared" ref="R3651:R3714" si="345">RIGHT(N3651, LEN(N3651)-SEARCH("/",N3651))</f>
        <v>plays</v>
      </c>
      <c r="S3651" s="11">
        <f t="shared" ref="S3651:S3714" si="346">((J3651/(60*60*24))+DATE(1970,1,1))+(-6/24)</f>
        <v>41780.462893518517</v>
      </c>
      <c r="T3651" s="11">
        <f t="shared" ref="T3651:T3714" si="347">((I3651/(60*60*24))+DATE(1970,1,1))+(-6/24)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7">
        <f t="shared" si="342"/>
        <v>100</v>
      </c>
      <c r="P3652" s="8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11">
        <f t="shared" si="346"/>
        <v>42381.228981481487</v>
      </c>
      <c r="T3652" s="11">
        <f t="shared" si="347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7">
        <f t="shared" si="342"/>
        <v>104</v>
      </c>
      <c r="P3653" s="8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11">
        <f t="shared" si="346"/>
        <v>41828.396319444444</v>
      </c>
      <c r="T3653" s="11">
        <f t="shared" si="347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7">
        <f t="shared" si="342"/>
        <v>250.66666666666669</v>
      </c>
      <c r="P3654" s="8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11">
        <f t="shared" si="346"/>
        <v>42596.394699074073</v>
      </c>
      <c r="T3654" s="11">
        <f t="shared" si="347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7">
        <f t="shared" si="342"/>
        <v>100.49999999999999</v>
      </c>
      <c r="P3655" s="8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11">
        <f t="shared" si="346"/>
        <v>42191.113506944443</v>
      </c>
      <c r="T3655" s="11">
        <f t="shared" si="347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7">
        <f t="shared" si="342"/>
        <v>174.4</v>
      </c>
      <c r="P3656" s="8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11">
        <f t="shared" si="346"/>
        <v>42440.166504629626</v>
      </c>
      <c r="T3656" s="11">
        <f t="shared" si="347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7">
        <f t="shared" si="342"/>
        <v>116.26</v>
      </c>
      <c r="P3657" s="8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11">
        <f t="shared" si="346"/>
        <v>42173.553217592591</v>
      </c>
      <c r="T3657" s="11">
        <f t="shared" si="347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7">
        <f t="shared" si="342"/>
        <v>105.82000000000001</v>
      </c>
      <c r="P3658" s="8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11">
        <f t="shared" si="346"/>
        <v>42737.660138888888</v>
      </c>
      <c r="T3658" s="11">
        <f t="shared" si="347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7">
        <f t="shared" si="342"/>
        <v>110.75</v>
      </c>
      <c r="P3659" s="8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1">
        <f t="shared" si="346"/>
        <v>42499.379849537036</v>
      </c>
      <c r="T3659" s="11">
        <f t="shared" si="347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7">
        <f t="shared" si="342"/>
        <v>100.66666666666666</v>
      </c>
      <c r="P3660" s="8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1">
        <f t="shared" si="346"/>
        <v>41775.608564814815</v>
      </c>
      <c r="T3660" s="11">
        <f t="shared" si="347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7">
        <f t="shared" si="342"/>
        <v>102.03333333333333</v>
      </c>
      <c r="P3661" s="8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11">
        <f t="shared" si="346"/>
        <v>42055.027199074073</v>
      </c>
      <c r="T3661" s="11">
        <f t="shared" si="347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7">
        <f t="shared" si="342"/>
        <v>100</v>
      </c>
      <c r="P3662" s="8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11">
        <f t="shared" si="346"/>
        <v>41971.631076388891</v>
      </c>
      <c r="T3662" s="11">
        <f t="shared" si="347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7">
        <f t="shared" si="342"/>
        <v>111.00000000000001</v>
      </c>
      <c r="P3663" s="8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1">
        <f t="shared" si="346"/>
        <v>42447.646666666667</v>
      </c>
      <c r="T3663" s="11">
        <f t="shared" si="347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7">
        <f t="shared" si="342"/>
        <v>101.42500000000001</v>
      </c>
      <c r="P3664" s="8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1">
        <f t="shared" si="346"/>
        <v>42063.970069444447</v>
      </c>
      <c r="T3664" s="11">
        <f t="shared" si="347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7">
        <f t="shared" si="342"/>
        <v>104</v>
      </c>
      <c r="P3665" s="8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1">
        <f t="shared" si="346"/>
        <v>42665.201736111107</v>
      </c>
      <c r="T3665" s="11">
        <f t="shared" si="347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7">
        <f t="shared" si="342"/>
        <v>109.375</v>
      </c>
      <c r="P3666" s="8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11">
        <f t="shared" si="346"/>
        <v>42522.998715277776</v>
      </c>
      <c r="T3666" s="11">
        <f t="shared" si="347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7">
        <f t="shared" si="342"/>
        <v>115.16129032258064</v>
      </c>
      <c r="P3667" s="8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1">
        <f t="shared" si="346"/>
        <v>42294.558124999996</v>
      </c>
      <c r="T3667" s="11">
        <f t="shared" si="347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7">
        <f t="shared" si="342"/>
        <v>100</v>
      </c>
      <c r="P3668" s="8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11">
        <f t="shared" si="346"/>
        <v>41822.65488425926</v>
      </c>
      <c r="T3668" s="11">
        <f t="shared" si="347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7">
        <f t="shared" si="342"/>
        <v>103.17033333333335</v>
      </c>
      <c r="P3669" s="8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11">
        <f t="shared" si="346"/>
        <v>42173.720127314809</v>
      </c>
      <c r="T3669" s="11">
        <f t="shared" si="347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7">
        <f t="shared" si="342"/>
        <v>103.49999999999999</v>
      </c>
      <c r="P3670" s="8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11">
        <f t="shared" si="346"/>
        <v>42185.306157407409</v>
      </c>
      <c r="T3670" s="11">
        <f t="shared" si="347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7">
        <f t="shared" si="342"/>
        <v>138.19999999999999</v>
      </c>
      <c r="P3671" s="8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11">
        <f t="shared" si="346"/>
        <v>42136.425196759257</v>
      </c>
      <c r="T3671" s="11">
        <f t="shared" si="347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7">
        <f t="shared" si="342"/>
        <v>109.54545454545455</v>
      </c>
      <c r="P3672" s="8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11">
        <f t="shared" si="346"/>
        <v>42142.264016203699</v>
      </c>
      <c r="T3672" s="11">
        <f t="shared" si="347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7">
        <f t="shared" si="342"/>
        <v>100.85714285714286</v>
      </c>
      <c r="P3673" s="8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1">
        <f t="shared" si="346"/>
        <v>41820.37809027778</v>
      </c>
      <c r="T3673" s="11">
        <f t="shared" si="347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7">
        <f t="shared" si="342"/>
        <v>101.53333333333335</v>
      </c>
      <c r="P3674" s="8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11">
        <f t="shared" si="346"/>
        <v>41878.696574074071</v>
      </c>
      <c r="T3674" s="11">
        <f t="shared" si="347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7">
        <f t="shared" si="342"/>
        <v>113.625</v>
      </c>
      <c r="P3675" s="8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11">
        <f t="shared" si="346"/>
        <v>41914.045104166667</v>
      </c>
      <c r="T3675" s="11">
        <f t="shared" si="347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7">
        <f t="shared" si="342"/>
        <v>100</v>
      </c>
      <c r="P3676" s="8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11">
        <f t="shared" si="346"/>
        <v>42556.623020833329</v>
      </c>
      <c r="T3676" s="11">
        <f t="shared" si="347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7">
        <f t="shared" si="342"/>
        <v>140</v>
      </c>
      <c r="P3677" s="8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11">
        <f t="shared" si="346"/>
        <v>42493.347013888888</v>
      </c>
      <c r="T3677" s="11">
        <f t="shared" si="347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7">
        <f t="shared" si="342"/>
        <v>128.75</v>
      </c>
      <c r="P3678" s="8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11">
        <f t="shared" si="346"/>
        <v>41876.565787037034</v>
      </c>
      <c r="T3678" s="11">
        <f t="shared" si="347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7">
        <f t="shared" si="342"/>
        <v>102.90416666666667</v>
      </c>
      <c r="P3679" s="8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11">
        <f t="shared" si="346"/>
        <v>41802.324282407411</v>
      </c>
      <c r="T3679" s="11">
        <f t="shared" si="347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7">
        <f t="shared" si="342"/>
        <v>102.49999999999999</v>
      </c>
      <c r="P3680" s="8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11">
        <f t="shared" si="346"/>
        <v>42120.281226851846</v>
      </c>
      <c r="T3680" s="11">
        <f t="shared" si="347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7">
        <f t="shared" si="342"/>
        <v>110.1</v>
      </c>
      <c r="P3681" s="8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1">
        <f t="shared" si="346"/>
        <v>41786.511354166665</v>
      </c>
      <c r="T3681" s="11">
        <f t="shared" si="347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7">
        <f t="shared" si="342"/>
        <v>112.76666666666667</v>
      </c>
      <c r="P3682" s="8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1">
        <f t="shared" si="346"/>
        <v>42627.204097222224</v>
      </c>
      <c r="T3682" s="11">
        <f t="shared" si="347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7">
        <f t="shared" si="342"/>
        <v>111.9</v>
      </c>
      <c r="P3683" s="8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11">
        <f t="shared" si="346"/>
        <v>42374.401504629626</v>
      </c>
      <c r="T3683" s="11">
        <f t="shared" si="347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7">
        <f t="shared" si="342"/>
        <v>139.19999999999999</v>
      </c>
      <c r="P3684" s="8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11">
        <f t="shared" si="346"/>
        <v>41772.435393518521</v>
      </c>
      <c r="T3684" s="11">
        <f t="shared" si="347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7">
        <f t="shared" si="342"/>
        <v>110.85714285714286</v>
      </c>
      <c r="P3685" s="8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11">
        <f t="shared" si="346"/>
        <v>42632.866851851853</v>
      </c>
      <c r="T3685" s="11">
        <f t="shared" si="347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7">
        <f t="shared" si="342"/>
        <v>139.06666666666666</v>
      </c>
      <c r="P3686" s="8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11">
        <f t="shared" si="346"/>
        <v>42218.930393518516</v>
      </c>
      <c r="T3686" s="11">
        <f t="shared" si="347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7">
        <f t="shared" si="342"/>
        <v>105.69999999999999</v>
      </c>
      <c r="P3687" s="8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11">
        <f t="shared" si="346"/>
        <v>41753.343275462961</v>
      </c>
      <c r="T3687" s="11">
        <f t="shared" si="347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7">
        <f t="shared" si="342"/>
        <v>101.42857142857142</v>
      </c>
      <c r="P3688" s="8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11">
        <f t="shared" si="346"/>
        <v>42230.412731481483</v>
      </c>
      <c r="T3688" s="11">
        <f t="shared" si="347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7">
        <f t="shared" si="342"/>
        <v>100.245</v>
      </c>
      <c r="P3689" s="8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1">
        <f t="shared" si="346"/>
        <v>41786.968229166669</v>
      </c>
      <c r="T3689" s="11">
        <f t="shared" si="347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7">
        <f t="shared" si="342"/>
        <v>109.16666666666666</v>
      </c>
      <c r="P3690" s="8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11">
        <f t="shared" si="346"/>
        <v>41829.537083333329</v>
      </c>
      <c r="T3690" s="11">
        <f t="shared" si="347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7">
        <f t="shared" si="342"/>
        <v>118.33333333333333</v>
      </c>
      <c r="P3691" s="8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11">
        <f t="shared" si="346"/>
        <v>42147.576840277776</v>
      </c>
      <c r="T3691" s="11">
        <f t="shared" si="347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7">
        <f t="shared" si="342"/>
        <v>120</v>
      </c>
      <c r="P3692" s="8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11">
        <f t="shared" si="346"/>
        <v>41940.348182870366</v>
      </c>
      <c r="T3692" s="11">
        <f t="shared" si="347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7">
        <f t="shared" si="342"/>
        <v>127.96000000000001</v>
      </c>
      <c r="P3693" s="8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11">
        <f t="shared" si="346"/>
        <v>42020.450567129628</v>
      </c>
      <c r="T3693" s="11">
        <f t="shared" si="347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7">
        <f t="shared" si="342"/>
        <v>126</v>
      </c>
      <c r="P3694" s="8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11">
        <f t="shared" si="346"/>
        <v>41891.71503472222</v>
      </c>
      <c r="T3694" s="11">
        <f t="shared" si="347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7">
        <f t="shared" si="342"/>
        <v>129.12912912912913</v>
      </c>
      <c r="P3695" s="8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11">
        <f t="shared" si="346"/>
        <v>42308.941307870366</v>
      </c>
      <c r="T3695" s="11">
        <f t="shared" si="347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7">
        <f t="shared" si="342"/>
        <v>107.42857142857143</v>
      </c>
      <c r="P3696" s="8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11">
        <f t="shared" si="346"/>
        <v>42489.883877314816</v>
      </c>
      <c r="T3696" s="11">
        <f t="shared" si="347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7">
        <f t="shared" si="342"/>
        <v>100.125</v>
      </c>
      <c r="P3697" s="8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11">
        <f t="shared" si="346"/>
        <v>41995.620486111111</v>
      </c>
      <c r="T3697" s="11">
        <f t="shared" si="347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7">
        <f t="shared" si="342"/>
        <v>155</v>
      </c>
      <c r="P3698" s="8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11">
        <f t="shared" si="346"/>
        <v>41988.367083333331</v>
      </c>
      <c r="T3698" s="11">
        <f t="shared" si="347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7">
        <f t="shared" si="342"/>
        <v>108</v>
      </c>
      <c r="P3699" s="8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1">
        <f t="shared" si="346"/>
        <v>42479.215833333335</v>
      </c>
      <c r="T3699" s="11">
        <f t="shared" si="347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7">
        <f t="shared" si="342"/>
        <v>110.52</v>
      </c>
      <c r="P3700" s="8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11">
        <f t="shared" si="346"/>
        <v>42401.556562500002</v>
      </c>
      <c r="T3700" s="11">
        <f t="shared" si="347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7">
        <f t="shared" si="342"/>
        <v>100.8</v>
      </c>
      <c r="P3701" s="8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1">
        <f t="shared" si="346"/>
        <v>41897.352037037039</v>
      </c>
      <c r="T3701" s="11">
        <f t="shared" si="347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7">
        <f t="shared" si="342"/>
        <v>121.2</v>
      </c>
      <c r="P3702" s="8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11">
        <f t="shared" si="346"/>
        <v>41882.335648148146</v>
      </c>
      <c r="T3702" s="11">
        <f t="shared" si="347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7">
        <f t="shared" si="342"/>
        <v>100.33333333333334</v>
      </c>
      <c r="P3703" s="8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11">
        <f t="shared" si="346"/>
        <v>42129.291585648149</v>
      </c>
      <c r="T3703" s="11">
        <f t="shared" si="347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7">
        <f t="shared" si="342"/>
        <v>109.16666666666666</v>
      </c>
      <c r="P3704" s="8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11">
        <f t="shared" si="346"/>
        <v>42524.28800925926</v>
      </c>
      <c r="T3704" s="11">
        <f t="shared" si="347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7">
        <f t="shared" si="342"/>
        <v>123.42857142857142</v>
      </c>
      <c r="P3705" s="8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1">
        <f t="shared" si="346"/>
        <v>42556.254490740743</v>
      </c>
      <c r="T3705" s="11">
        <f t="shared" si="347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7">
        <f t="shared" si="342"/>
        <v>136.33666666666667</v>
      </c>
      <c r="P3706" s="8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11">
        <f t="shared" si="346"/>
        <v>42461.439745370371</v>
      </c>
      <c r="T3706" s="11">
        <f t="shared" si="347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7">
        <f t="shared" si="342"/>
        <v>103.46657233816768</v>
      </c>
      <c r="P3707" s="8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11">
        <f t="shared" si="346"/>
        <v>41792.292986111112</v>
      </c>
      <c r="T3707" s="11">
        <f t="shared" si="347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7">
        <f t="shared" si="342"/>
        <v>121.33333333333334</v>
      </c>
      <c r="P3708" s="8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1">
        <f t="shared" si="346"/>
        <v>41879.663761574076</v>
      </c>
      <c r="T3708" s="11">
        <f t="shared" si="347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7">
        <f t="shared" si="342"/>
        <v>186</v>
      </c>
      <c r="P3709" s="8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11">
        <f t="shared" si="346"/>
        <v>42551.798356481479</v>
      </c>
      <c r="T3709" s="11">
        <f t="shared" si="347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7">
        <f t="shared" si="342"/>
        <v>300</v>
      </c>
      <c r="P3710" s="8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11">
        <f t="shared" si="346"/>
        <v>41809.892199074078</v>
      </c>
      <c r="T3710" s="11">
        <f t="shared" si="347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7">
        <f t="shared" si="342"/>
        <v>108.25</v>
      </c>
      <c r="P3711" s="8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11">
        <f t="shared" si="346"/>
        <v>41785.457708333335</v>
      </c>
      <c r="T3711" s="11">
        <f t="shared" si="347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7">
        <f t="shared" si="342"/>
        <v>141.15384615384616</v>
      </c>
      <c r="P3712" s="8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11">
        <f t="shared" si="346"/>
        <v>42072.326249999998</v>
      </c>
      <c r="T3712" s="11">
        <f t="shared" si="347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7">
        <f t="shared" si="342"/>
        <v>113.99999999999999</v>
      </c>
      <c r="P3713" s="8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11">
        <f t="shared" si="346"/>
        <v>41779.474224537036</v>
      </c>
      <c r="T3713" s="11">
        <f t="shared" si="347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7">
        <f t="shared" si="342"/>
        <v>153.73333333333335</v>
      </c>
      <c r="P3714" s="8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11">
        <f t="shared" si="346"/>
        <v>42133.922071759254</v>
      </c>
      <c r="T3714" s="11">
        <f t="shared" si="347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7">
        <f t="shared" ref="O3715:O3778" si="348">(E3715/D3715)*100</f>
        <v>101.49999999999999</v>
      </c>
      <c r="P3715" s="8">
        <f t="shared" ref="P3715:P3778" si="349">E3715/L3715</f>
        <v>106.84210526315789</v>
      </c>
      <c r="Q3715" s="9" t="str">
        <f t="shared" ref="Q3715:Q3778" si="350">LEFT(N3715, SEARCH("/",N3715,1)-1)</f>
        <v>theater</v>
      </c>
      <c r="R3715" s="9" t="str">
        <f t="shared" ref="R3715:R3778" si="351">RIGHT(N3715, LEN(N3715)-SEARCH("/",N3715))</f>
        <v>plays</v>
      </c>
      <c r="S3715" s="11">
        <f t="shared" ref="S3715:S3778" si="352">((J3715/(60*60*24))+DATE(1970,1,1))+(-6/24)</f>
        <v>42505.488032407404</v>
      </c>
      <c r="T3715" s="11">
        <f t="shared" ref="T3715:T3778" si="353">((I3715/(60*60*24))+DATE(1970,1,1))+(-6/24)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7">
        <f t="shared" si="348"/>
        <v>102.35000000000001</v>
      </c>
      <c r="P3716" s="8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11">
        <f t="shared" si="352"/>
        <v>42118.306331018517</v>
      </c>
      <c r="T3716" s="11">
        <f t="shared" si="353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7">
        <f t="shared" si="348"/>
        <v>102.57142857142858</v>
      </c>
      <c r="P3717" s="8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11">
        <f t="shared" si="352"/>
        <v>42036.745590277773</v>
      </c>
      <c r="T3717" s="11">
        <f t="shared" si="353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7">
        <f t="shared" si="348"/>
        <v>155.75</v>
      </c>
      <c r="P3718" s="8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11">
        <f t="shared" si="352"/>
        <v>42360.637835648144</v>
      </c>
      <c r="T3718" s="11">
        <f t="shared" si="353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7">
        <f t="shared" si="348"/>
        <v>100.75</v>
      </c>
      <c r="P3719" s="8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1">
        <f t="shared" si="352"/>
        <v>42102.616307870368</v>
      </c>
      <c r="T3719" s="11">
        <f t="shared" si="353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7">
        <f t="shared" si="348"/>
        <v>239.4</v>
      </c>
      <c r="P3720" s="8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11">
        <f t="shared" si="352"/>
        <v>42032.466145833328</v>
      </c>
      <c r="T3720" s="11">
        <f t="shared" si="353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7">
        <f t="shared" si="348"/>
        <v>210</v>
      </c>
      <c r="P3721" s="8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1">
        <f t="shared" si="352"/>
        <v>42147.479930555557</v>
      </c>
      <c r="T3721" s="11">
        <f t="shared" si="353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7">
        <f t="shared" si="348"/>
        <v>104.51515151515152</v>
      </c>
      <c r="P3722" s="8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11">
        <f t="shared" si="352"/>
        <v>42165.743125000001</v>
      </c>
      <c r="T3722" s="11">
        <f t="shared" si="353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7">
        <f t="shared" si="348"/>
        <v>100.8</v>
      </c>
      <c r="P3723" s="8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11">
        <f t="shared" si="352"/>
        <v>41927.686157407406</v>
      </c>
      <c r="T3723" s="11">
        <f t="shared" si="353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7">
        <f t="shared" si="348"/>
        <v>111.20000000000002</v>
      </c>
      <c r="P3724" s="8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11">
        <f t="shared" si="352"/>
        <v>42381.421840277777</v>
      </c>
      <c r="T3724" s="11">
        <f t="shared" si="353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7">
        <f t="shared" si="348"/>
        <v>102.04444444444445</v>
      </c>
      <c r="P3725" s="8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11">
        <f t="shared" si="352"/>
        <v>41943.503032407403</v>
      </c>
      <c r="T3725" s="11">
        <f t="shared" si="353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7">
        <f t="shared" si="348"/>
        <v>102.54767441860466</v>
      </c>
      <c r="P3726" s="8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11">
        <f t="shared" si="352"/>
        <v>42465.241435185184</v>
      </c>
      <c r="T3726" s="11">
        <f t="shared" si="353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7">
        <f t="shared" si="348"/>
        <v>127</v>
      </c>
      <c r="P3727" s="8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1">
        <f t="shared" si="352"/>
        <v>42401.695219907408</v>
      </c>
      <c r="T3727" s="11">
        <f t="shared" si="353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7">
        <f t="shared" si="348"/>
        <v>338.70588235294122</v>
      </c>
      <c r="P3728" s="8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11">
        <f t="shared" si="352"/>
        <v>42461.890868055554</v>
      </c>
      <c r="T3728" s="11">
        <f t="shared" si="353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7">
        <f t="shared" si="348"/>
        <v>100.75</v>
      </c>
      <c r="P3729" s="8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11">
        <f t="shared" si="352"/>
        <v>42632.098310185189</v>
      </c>
      <c r="T3729" s="11">
        <f t="shared" si="353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7">
        <f t="shared" si="348"/>
        <v>9.31</v>
      </c>
      <c r="P3730" s="8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11">
        <f t="shared" si="352"/>
        <v>42204.921018518522</v>
      </c>
      <c r="T3730" s="11">
        <f t="shared" si="353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7">
        <f t="shared" si="348"/>
        <v>7.24</v>
      </c>
      <c r="P3731" s="8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1">
        <f t="shared" si="352"/>
        <v>42040.955000000002</v>
      </c>
      <c r="T3731" s="11">
        <f t="shared" si="353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7">
        <f t="shared" si="348"/>
        <v>10</v>
      </c>
      <c r="P3732" s="8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1">
        <f t="shared" si="352"/>
        <v>42203.427766203706</v>
      </c>
      <c r="T3732" s="11">
        <f t="shared" si="353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7">
        <f t="shared" si="348"/>
        <v>11.272727272727273</v>
      </c>
      <c r="P3733" s="8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11">
        <f t="shared" si="352"/>
        <v>41983.502847222218</v>
      </c>
      <c r="T3733" s="11">
        <f t="shared" si="353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7">
        <f t="shared" si="348"/>
        <v>15.411764705882353</v>
      </c>
      <c r="P3734" s="8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1">
        <f t="shared" si="352"/>
        <v>41968.427465277782</v>
      </c>
      <c r="T3734" s="11">
        <f t="shared" si="353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7">
        <f t="shared" si="348"/>
        <v>0</v>
      </c>
      <c r="P3735" s="8" t="e">
        <f t="shared" si="349"/>
        <v>#DIV/0!</v>
      </c>
      <c r="Q3735" s="9" t="str">
        <f t="shared" si="350"/>
        <v>theater</v>
      </c>
      <c r="R3735" s="9" t="str">
        <f t="shared" si="351"/>
        <v>plays</v>
      </c>
      <c r="S3735" s="11">
        <f t="shared" si="352"/>
        <v>42102.774398148147</v>
      </c>
      <c r="T3735" s="11">
        <f t="shared" si="353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7">
        <f t="shared" si="348"/>
        <v>28.466666666666669</v>
      </c>
      <c r="P3736" s="8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1">
        <f t="shared" si="352"/>
        <v>42089.651574074072</v>
      </c>
      <c r="T3736" s="11">
        <f t="shared" si="353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7">
        <f t="shared" si="348"/>
        <v>13.333333333333334</v>
      </c>
      <c r="P3737" s="8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1">
        <f t="shared" si="352"/>
        <v>42122.443159722221</v>
      </c>
      <c r="T3737" s="11">
        <f t="shared" si="353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7">
        <f t="shared" si="348"/>
        <v>0.66666666666666674</v>
      </c>
      <c r="P3738" s="8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1">
        <f t="shared" si="352"/>
        <v>42048.461724537032</v>
      </c>
      <c r="T3738" s="11">
        <f t="shared" si="353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7">
        <f t="shared" si="348"/>
        <v>21.428571428571427</v>
      </c>
      <c r="P3739" s="8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1">
        <f t="shared" si="352"/>
        <v>42297.441006944442</v>
      </c>
      <c r="T3739" s="11">
        <f t="shared" si="353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7">
        <f t="shared" si="348"/>
        <v>18</v>
      </c>
      <c r="P3740" s="8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1">
        <f t="shared" si="352"/>
        <v>41813.688715277778</v>
      </c>
      <c r="T3740" s="11">
        <f t="shared" si="353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7">
        <f t="shared" si="348"/>
        <v>20.125</v>
      </c>
      <c r="P3741" s="8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11">
        <f t="shared" si="352"/>
        <v>42548.199861111112</v>
      </c>
      <c r="T3741" s="11">
        <f t="shared" si="353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7">
        <f t="shared" si="348"/>
        <v>17.899999999999999</v>
      </c>
      <c r="P3742" s="8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11">
        <f t="shared" si="352"/>
        <v>41832.839756944442</v>
      </c>
      <c r="T3742" s="11">
        <f t="shared" si="353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7">
        <f t="shared" si="348"/>
        <v>0</v>
      </c>
      <c r="P3743" s="8" t="e">
        <f t="shared" si="349"/>
        <v>#DIV/0!</v>
      </c>
      <c r="Q3743" s="9" t="str">
        <f t="shared" si="350"/>
        <v>theater</v>
      </c>
      <c r="R3743" s="9" t="str">
        <f t="shared" si="351"/>
        <v>plays</v>
      </c>
      <c r="S3743" s="11">
        <f t="shared" si="352"/>
        <v>42325.670717592591</v>
      </c>
      <c r="T3743" s="11">
        <f t="shared" si="353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7">
        <f t="shared" si="348"/>
        <v>2</v>
      </c>
      <c r="P3744" s="8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1">
        <f t="shared" si="352"/>
        <v>41857.964629629627</v>
      </c>
      <c r="T3744" s="11">
        <f t="shared" si="353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7">
        <f t="shared" si="348"/>
        <v>0</v>
      </c>
      <c r="P3745" s="8" t="e">
        <f t="shared" si="349"/>
        <v>#DIV/0!</v>
      </c>
      <c r="Q3745" s="9" t="str">
        <f t="shared" si="350"/>
        <v>theater</v>
      </c>
      <c r="R3745" s="9" t="str">
        <f t="shared" si="351"/>
        <v>plays</v>
      </c>
      <c r="S3745" s="11">
        <f t="shared" si="352"/>
        <v>41793.460231481484</v>
      </c>
      <c r="T3745" s="11">
        <f t="shared" si="353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7">
        <f t="shared" si="348"/>
        <v>0</v>
      </c>
      <c r="P3746" s="8" t="e">
        <f t="shared" si="349"/>
        <v>#DIV/0!</v>
      </c>
      <c r="Q3746" s="9" t="str">
        <f t="shared" si="350"/>
        <v>theater</v>
      </c>
      <c r="R3746" s="9" t="str">
        <f t="shared" si="351"/>
        <v>plays</v>
      </c>
      <c r="S3746" s="11">
        <f t="shared" si="352"/>
        <v>41793.564259259263</v>
      </c>
      <c r="T3746" s="11">
        <f t="shared" si="353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7">
        <f t="shared" si="348"/>
        <v>10</v>
      </c>
      <c r="P3747" s="8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1">
        <f t="shared" si="352"/>
        <v>41831.447939814811</v>
      </c>
      <c r="T3747" s="11">
        <f t="shared" si="353"/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7">
        <f t="shared" si="348"/>
        <v>2.3764705882352941</v>
      </c>
      <c r="P3748" s="8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1">
        <f t="shared" si="352"/>
        <v>42621.139340277776</v>
      </c>
      <c r="T3748" s="11">
        <f t="shared" si="353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7">
        <f t="shared" si="348"/>
        <v>1</v>
      </c>
      <c r="P3749" s="8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1">
        <f t="shared" si="352"/>
        <v>42164.049722222218</v>
      </c>
      <c r="T3749" s="11">
        <f t="shared" si="353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7">
        <f t="shared" si="348"/>
        <v>103.52</v>
      </c>
      <c r="P3750" s="8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11">
        <f t="shared" si="352"/>
        <v>42395.456435185188</v>
      </c>
      <c r="T3750" s="11">
        <f t="shared" si="353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7">
        <f t="shared" si="348"/>
        <v>105</v>
      </c>
      <c r="P3751" s="8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1">
        <f t="shared" si="352"/>
        <v>42457.877175925925</v>
      </c>
      <c r="T3751" s="11">
        <f t="shared" si="353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7">
        <f t="shared" si="348"/>
        <v>100.44999999999999</v>
      </c>
      <c r="P3752" s="8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1">
        <f t="shared" si="352"/>
        <v>42016.731574074074</v>
      </c>
      <c r="T3752" s="11">
        <f t="shared" si="353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7">
        <f t="shared" si="348"/>
        <v>132.6</v>
      </c>
      <c r="P3753" s="8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11">
        <f t="shared" si="352"/>
        <v>42402.785567129627</v>
      </c>
      <c r="T3753" s="11">
        <f t="shared" si="353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7">
        <f t="shared" si="348"/>
        <v>112.99999999999999</v>
      </c>
      <c r="P3754" s="8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11">
        <f t="shared" si="352"/>
        <v>42619.552488425921</v>
      </c>
      <c r="T3754" s="11">
        <f t="shared" si="353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7">
        <f t="shared" si="348"/>
        <v>103.34</v>
      </c>
      <c r="P3755" s="8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11">
        <f t="shared" si="352"/>
        <v>42128.574074074073</v>
      </c>
      <c r="T3755" s="11">
        <f t="shared" si="353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7">
        <f t="shared" si="348"/>
        <v>120</v>
      </c>
      <c r="P3756" s="8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11">
        <f t="shared" si="352"/>
        <v>41808.631215277775</v>
      </c>
      <c r="T3756" s="11">
        <f t="shared" si="353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7">
        <f t="shared" si="348"/>
        <v>129.63636363636363</v>
      </c>
      <c r="P3757" s="8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11">
        <f t="shared" si="352"/>
        <v>42445.616979166662</v>
      </c>
      <c r="T3757" s="11">
        <f t="shared" si="353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7">
        <f t="shared" si="348"/>
        <v>101.11111111111111</v>
      </c>
      <c r="P3758" s="8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11">
        <f t="shared" si="352"/>
        <v>41771.564791666664</v>
      </c>
      <c r="T3758" s="11">
        <f t="shared" si="353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7">
        <f t="shared" si="348"/>
        <v>108.51428571428572</v>
      </c>
      <c r="P3759" s="8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1">
        <f t="shared" si="352"/>
        <v>41954.600868055553</v>
      </c>
      <c r="T3759" s="11">
        <f t="shared" si="353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7">
        <f t="shared" si="348"/>
        <v>102.33333333333334</v>
      </c>
      <c r="P3760" s="8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11">
        <f t="shared" si="352"/>
        <v>41747.221504629633</v>
      </c>
      <c r="T3760" s="11">
        <f t="shared" si="353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7">
        <f t="shared" si="348"/>
        <v>110.24425000000002</v>
      </c>
      <c r="P3761" s="8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11">
        <f t="shared" si="352"/>
        <v>42181.858252314814</v>
      </c>
      <c r="T3761" s="11">
        <f t="shared" si="353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7">
        <f t="shared" si="348"/>
        <v>101.0154</v>
      </c>
      <c r="P3762" s="8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11">
        <f t="shared" si="352"/>
        <v>41739.275300925925</v>
      </c>
      <c r="T3762" s="11">
        <f t="shared" si="353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7">
        <f t="shared" si="348"/>
        <v>100</v>
      </c>
      <c r="P3763" s="8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11">
        <f t="shared" si="352"/>
        <v>42173.216863425929</v>
      </c>
      <c r="T3763" s="11">
        <f t="shared" si="353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7">
        <f t="shared" si="348"/>
        <v>106.24</v>
      </c>
      <c r="P3764" s="8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11">
        <f t="shared" si="352"/>
        <v>42193.563530092593</v>
      </c>
      <c r="T3764" s="11">
        <f t="shared" si="353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7">
        <f t="shared" si="348"/>
        <v>100</v>
      </c>
      <c r="P3765" s="8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11">
        <f t="shared" si="352"/>
        <v>42065.500300925924</v>
      </c>
      <c r="T3765" s="11">
        <f t="shared" si="353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7">
        <f t="shared" si="348"/>
        <v>100</v>
      </c>
      <c r="P3766" s="8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11">
        <f t="shared" si="352"/>
        <v>42499.592962962968</v>
      </c>
      <c r="T3766" s="11">
        <f t="shared" si="353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7">
        <f t="shared" si="348"/>
        <v>113.45714285714286</v>
      </c>
      <c r="P3767" s="8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11">
        <f t="shared" si="352"/>
        <v>41820.526412037041</v>
      </c>
      <c r="T3767" s="11">
        <f t="shared" si="353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7">
        <f t="shared" si="348"/>
        <v>102.65010000000001</v>
      </c>
      <c r="P3768" s="8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11">
        <f t="shared" si="352"/>
        <v>41787.917187500003</v>
      </c>
      <c r="T3768" s="11">
        <f t="shared" si="353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7">
        <f t="shared" si="348"/>
        <v>116.75</v>
      </c>
      <c r="P3769" s="8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11">
        <f t="shared" si="352"/>
        <v>42049.769641203704</v>
      </c>
      <c r="T3769" s="11">
        <f t="shared" si="353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7">
        <f t="shared" si="348"/>
        <v>107.65274999999998</v>
      </c>
      <c r="P3770" s="8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11">
        <f t="shared" si="352"/>
        <v>41772.477893518517</v>
      </c>
      <c r="T3770" s="11">
        <f t="shared" si="353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7">
        <f t="shared" si="348"/>
        <v>100</v>
      </c>
      <c r="P3771" s="8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11">
        <f t="shared" si="352"/>
        <v>42445.348136574074</v>
      </c>
      <c r="T3771" s="11">
        <f t="shared" si="353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7">
        <f t="shared" si="348"/>
        <v>100</v>
      </c>
      <c r="P3772" s="8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1">
        <f t="shared" si="352"/>
        <v>42138.680671296301</v>
      </c>
      <c r="T3772" s="11">
        <f t="shared" si="353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7">
        <f t="shared" si="348"/>
        <v>146</v>
      </c>
      <c r="P3773" s="8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11">
        <f t="shared" si="352"/>
        <v>42493.607083333336</v>
      </c>
      <c r="T3773" s="11">
        <f t="shared" si="353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7">
        <f t="shared" si="348"/>
        <v>110.2</v>
      </c>
      <c r="P3774" s="8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11">
        <f t="shared" si="352"/>
        <v>42682.366967592592</v>
      </c>
      <c r="T3774" s="11">
        <f t="shared" si="353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7">
        <f t="shared" si="348"/>
        <v>108.2</v>
      </c>
      <c r="P3775" s="8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11">
        <f t="shared" si="352"/>
        <v>42655.755173611113</v>
      </c>
      <c r="T3775" s="11">
        <f t="shared" si="353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7">
        <f t="shared" si="348"/>
        <v>100</v>
      </c>
      <c r="P3776" s="8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1">
        <f t="shared" si="352"/>
        <v>42087.542303240742</v>
      </c>
      <c r="T3776" s="11">
        <f t="shared" si="353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7">
        <f t="shared" si="348"/>
        <v>100.25</v>
      </c>
      <c r="P3777" s="8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11">
        <f t="shared" si="352"/>
        <v>42075.692627314813</v>
      </c>
      <c r="T3777" s="11">
        <f t="shared" si="353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7">
        <f t="shared" si="348"/>
        <v>106.71250000000001</v>
      </c>
      <c r="P3778" s="8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11">
        <f t="shared" si="352"/>
        <v>41814.117800925924</v>
      </c>
      <c r="T3778" s="11">
        <f t="shared" si="353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7">
        <f t="shared" ref="O3779:O3842" si="354">(E3779/D3779)*100</f>
        <v>143.19999999999999</v>
      </c>
      <c r="P3779" s="8">
        <f t="shared" ref="P3779:P3842" si="355">E3779/L3779</f>
        <v>48.542372881355931</v>
      </c>
      <c r="Q3779" s="9" t="str">
        <f t="shared" ref="Q3779:Q3842" si="356">LEFT(N3779, SEARCH("/",N3779,1)-1)</f>
        <v>theater</v>
      </c>
      <c r="R3779" s="9" t="str">
        <f t="shared" ref="R3779:R3842" si="357">RIGHT(N3779, LEN(N3779)-SEARCH("/",N3779))</f>
        <v>musical</v>
      </c>
      <c r="S3779" s="11">
        <f t="shared" ref="S3779:S3842" si="358">((J3779/(60*60*24))+DATE(1970,1,1))+(-6/24)</f>
        <v>41886.861354166671</v>
      </c>
      <c r="T3779" s="11">
        <f t="shared" ref="T3779:T3842" si="359">((I3779/(60*60*24))+DATE(1970,1,1))+(-6/24)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7">
        <f t="shared" si="354"/>
        <v>105.04166666666667</v>
      </c>
      <c r="P3780" s="8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11">
        <f t="shared" si="358"/>
        <v>41989.569212962961</v>
      </c>
      <c r="T3780" s="11">
        <f t="shared" si="35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7">
        <f t="shared" si="354"/>
        <v>103.98</v>
      </c>
      <c r="P3781" s="8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11">
        <f t="shared" si="358"/>
        <v>42425.485416666663</v>
      </c>
      <c r="T3781" s="11">
        <f t="shared" si="35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7">
        <f t="shared" si="354"/>
        <v>120</v>
      </c>
      <c r="P3782" s="8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1">
        <f t="shared" si="358"/>
        <v>42165.969733796301</v>
      </c>
      <c r="T3782" s="11">
        <f t="shared" si="35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7">
        <f t="shared" si="354"/>
        <v>109.66666666666667</v>
      </c>
      <c r="P3783" s="8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11">
        <f t="shared" si="358"/>
        <v>41865.632928240739</v>
      </c>
      <c r="T3783" s="11">
        <f t="shared" si="35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7">
        <f t="shared" si="354"/>
        <v>101.75</v>
      </c>
      <c r="P3784" s="8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11">
        <f t="shared" si="358"/>
        <v>42546.612233796295</v>
      </c>
      <c r="T3784" s="11">
        <f t="shared" si="35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7">
        <f t="shared" si="354"/>
        <v>128.91666666666666</v>
      </c>
      <c r="P3785" s="8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11">
        <f t="shared" si="358"/>
        <v>42419.890277777777</v>
      </c>
      <c r="T3785" s="11">
        <f t="shared" si="35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7">
        <f t="shared" si="354"/>
        <v>114.99999999999999</v>
      </c>
      <c r="P3786" s="8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1">
        <f t="shared" si="358"/>
        <v>42531.730694444443</v>
      </c>
      <c r="T3786" s="11">
        <f t="shared" si="35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7">
        <f t="shared" si="354"/>
        <v>150.75</v>
      </c>
      <c r="P3787" s="8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1">
        <f t="shared" si="358"/>
        <v>42548.38853009259</v>
      </c>
      <c r="T3787" s="11">
        <f t="shared" si="35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7">
        <f t="shared" si="354"/>
        <v>110.96666666666665</v>
      </c>
      <c r="P3788" s="8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11">
        <f t="shared" si="358"/>
        <v>42486.787905092591</v>
      </c>
      <c r="T3788" s="11">
        <f t="shared" si="35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7">
        <f t="shared" si="354"/>
        <v>100.28571428571429</v>
      </c>
      <c r="P3789" s="8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1">
        <f t="shared" si="358"/>
        <v>42167.284791666665</v>
      </c>
      <c r="T3789" s="11">
        <f t="shared" si="35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7">
        <f t="shared" si="354"/>
        <v>0.66666666666666674</v>
      </c>
      <c r="P3790" s="8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1">
        <f t="shared" si="358"/>
        <v>42333.445821759262</v>
      </c>
      <c r="T3790" s="11">
        <f t="shared" si="35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7">
        <f t="shared" si="354"/>
        <v>3.267605633802817</v>
      </c>
      <c r="P3791" s="8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1">
        <f t="shared" si="358"/>
        <v>42138.548819444448</v>
      </c>
      <c r="T3791" s="11">
        <f t="shared" si="35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7">
        <f t="shared" si="354"/>
        <v>0</v>
      </c>
      <c r="P3792" s="8" t="e">
        <f t="shared" si="355"/>
        <v>#DIV/0!</v>
      </c>
      <c r="Q3792" s="9" t="str">
        <f t="shared" si="356"/>
        <v>theater</v>
      </c>
      <c r="R3792" s="9" t="str">
        <f t="shared" si="357"/>
        <v>musical</v>
      </c>
      <c r="S3792" s="11">
        <f t="shared" si="358"/>
        <v>42666.416932870372</v>
      </c>
      <c r="T3792" s="11">
        <f t="shared" si="35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7">
        <f t="shared" si="354"/>
        <v>0</v>
      </c>
      <c r="P3793" s="8" t="e">
        <f t="shared" si="355"/>
        <v>#DIV/0!</v>
      </c>
      <c r="Q3793" s="9" t="str">
        <f t="shared" si="356"/>
        <v>theater</v>
      </c>
      <c r="R3793" s="9" t="str">
        <f t="shared" si="357"/>
        <v>musical</v>
      </c>
      <c r="S3793" s="11">
        <f t="shared" si="358"/>
        <v>41766.442037037035</v>
      </c>
      <c r="T3793" s="11">
        <f t="shared" si="35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7">
        <f t="shared" si="354"/>
        <v>0.27999999999999997</v>
      </c>
      <c r="P3794" s="8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1">
        <f t="shared" si="358"/>
        <v>42170.197013888886</v>
      </c>
      <c r="T3794" s="11">
        <f t="shared" si="35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7">
        <f t="shared" si="354"/>
        <v>59.657142857142851</v>
      </c>
      <c r="P3795" s="8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1">
        <f t="shared" si="358"/>
        <v>41968.688993055555</v>
      </c>
      <c r="T3795" s="11">
        <f t="shared" si="35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7">
        <f t="shared" si="354"/>
        <v>1</v>
      </c>
      <c r="P3796" s="8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1">
        <f t="shared" si="358"/>
        <v>42132.33048611111</v>
      </c>
      <c r="T3796" s="11">
        <f t="shared" si="35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7">
        <f t="shared" si="354"/>
        <v>1.6666666666666667</v>
      </c>
      <c r="P3797" s="8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1">
        <f t="shared" si="358"/>
        <v>42201.186226851853</v>
      </c>
      <c r="T3797" s="11">
        <f t="shared" si="35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7">
        <f t="shared" si="354"/>
        <v>4.4444444444444444E-3</v>
      </c>
      <c r="P3798" s="8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1">
        <f t="shared" si="358"/>
        <v>42688.779583333337</v>
      </c>
      <c r="T3798" s="11">
        <f t="shared" si="35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7">
        <f t="shared" si="354"/>
        <v>89.666666666666657</v>
      </c>
      <c r="P3799" s="8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11">
        <f t="shared" si="358"/>
        <v>42084.631539351853</v>
      </c>
      <c r="T3799" s="11">
        <f t="shared" si="35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7">
        <f t="shared" si="354"/>
        <v>1.4642857142857144</v>
      </c>
      <c r="P3800" s="8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1">
        <f t="shared" si="358"/>
        <v>41831.472777777773</v>
      </c>
      <c r="T3800" s="11">
        <f t="shared" si="359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7">
        <f t="shared" si="354"/>
        <v>4.0199999999999996</v>
      </c>
      <c r="P3801" s="8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1">
        <f t="shared" si="358"/>
        <v>42410.68105324074</v>
      </c>
      <c r="T3801" s="11">
        <f t="shared" si="35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7">
        <f t="shared" si="354"/>
        <v>4.004545454545454</v>
      </c>
      <c r="P3802" s="8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11">
        <f t="shared" si="358"/>
        <v>41982.487071759257</v>
      </c>
      <c r="T3802" s="11">
        <f t="shared" si="35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7">
        <f t="shared" si="354"/>
        <v>8.52</v>
      </c>
      <c r="P3803" s="8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11">
        <f t="shared" si="358"/>
        <v>41975.426111111112</v>
      </c>
      <c r="T3803" s="11">
        <f t="shared" si="35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7">
        <f t="shared" si="354"/>
        <v>0</v>
      </c>
      <c r="P3804" s="8" t="e">
        <f t="shared" si="355"/>
        <v>#DIV/0!</v>
      </c>
      <c r="Q3804" s="9" t="str">
        <f t="shared" si="356"/>
        <v>theater</v>
      </c>
      <c r="R3804" s="9" t="str">
        <f t="shared" si="357"/>
        <v>musical</v>
      </c>
      <c r="S3804" s="11">
        <f t="shared" si="358"/>
        <v>42268.876226851848</v>
      </c>
      <c r="T3804" s="11">
        <f t="shared" si="35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7">
        <f t="shared" si="354"/>
        <v>19.650000000000002</v>
      </c>
      <c r="P3805" s="8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1">
        <f t="shared" si="358"/>
        <v>42403.721851851849</v>
      </c>
      <c r="T3805" s="11">
        <f t="shared" si="35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7">
        <f t="shared" si="354"/>
        <v>0</v>
      </c>
      <c r="P3806" s="8" t="e">
        <f t="shared" si="355"/>
        <v>#DIV/0!</v>
      </c>
      <c r="Q3806" s="9" t="str">
        <f t="shared" si="356"/>
        <v>theater</v>
      </c>
      <c r="R3806" s="9" t="str">
        <f t="shared" si="357"/>
        <v>musical</v>
      </c>
      <c r="S3806" s="11">
        <f t="shared" si="358"/>
        <v>42526.75953703704</v>
      </c>
      <c r="T3806" s="11">
        <f t="shared" si="35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7">
        <f t="shared" si="354"/>
        <v>2E-3</v>
      </c>
      <c r="P3807" s="8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1">
        <f t="shared" si="358"/>
        <v>41849.637037037035</v>
      </c>
      <c r="T3807" s="11">
        <f t="shared" si="35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7">
        <f t="shared" si="354"/>
        <v>6.6666666666666666E-2</v>
      </c>
      <c r="P3808" s="8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1">
        <f t="shared" si="358"/>
        <v>41799.009039351848</v>
      </c>
      <c r="T3808" s="11">
        <f t="shared" si="35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7">
        <f t="shared" si="354"/>
        <v>30.333333333333336</v>
      </c>
      <c r="P3809" s="8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11">
        <f t="shared" si="358"/>
        <v>42090.659016203703</v>
      </c>
      <c r="T3809" s="11">
        <f t="shared" si="35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7">
        <f t="shared" si="354"/>
        <v>100</v>
      </c>
      <c r="P3810" s="8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11">
        <f t="shared" si="358"/>
        <v>42059.203923611116</v>
      </c>
      <c r="T3810" s="11">
        <f t="shared" si="35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7">
        <f t="shared" si="354"/>
        <v>101.25</v>
      </c>
      <c r="P3811" s="8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11">
        <f t="shared" si="358"/>
        <v>41800.276701388888</v>
      </c>
      <c r="T3811" s="11">
        <f t="shared" si="35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7">
        <f t="shared" si="354"/>
        <v>121.73333333333333</v>
      </c>
      <c r="P3812" s="8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11">
        <f t="shared" si="358"/>
        <v>42054.599050925928</v>
      </c>
      <c r="T3812" s="11">
        <f t="shared" si="35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7">
        <f t="shared" si="354"/>
        <v>330</v>
      </c>
      <c r="P3813" s="8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11">
        <f t="shared" si="358"/>
        <v>42487.37700231481</v>
      </c>
      <c r="T3813" s="11">
        <f t="shared" si="35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7">
        <f t="shared" si="354"/>
        <v>109.55</v>
      </c>
      <c r="P3814" s="8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11">
        <f t="shared" si="358"/>
        <v>42109.501250000001</v>
      </c>
      <c r="T3814" s="11">
        <f t="shared" si="35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7">
        <f t="shared" si="354"/>
        <v>100.95190476190474</v>
      </c>
      <c r="P3815" s="8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11">
        <f t="shared" si="358"/>
        <v>42497.025706018518</v>
      </c>
      <c r="T3815" s="11">
        <f t="shared" si="35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7">
        <f t="shared" si="354"/>
        <v>140.13333333333333</v>
      </c>
      <c r="P3816" s="8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11">
        <f t="shared" si="358"/>
        <v>42058.654074074075</v>
      </c>
      <c r="T3816" s="11">
        <f t="shared" si="35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7">
        <f t="shared" si="354"/>
        <v>100.001</v>
      </c>
      <c r="P3817" s="8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11">
        <f t="shared" si="358"/>
        <v>42207.009918981479</v>
      </c>
      <c r="T3817" s="11">
        <f t="shared" si="35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7">
        <f t="shared" si="354"/>
        <v>119.238</v>
      </c>
      <c r="P3818" s="8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11">
        <f t="shared" si="358"/>
        <v>41807.440081018518</v>
      </c>
      <c r="T3818" s="11">
        <f t="shared" si="35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7">
        <f t="shared" si="354"/>
        <v>107.25</v>
      </c>
      <c r="P3819" s="8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1">
        <f t="shared" si="358"/>
        <v>42284.44694444444</v>
      </c>
      <c r="T3819" s="11">
        <f t="shared" si="35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7">
        <f t="shared" si="354"/>
        <v>227.99999999999997</v>
      </c>
      <c r="P3820" s="8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1">
        <f t="shared" si="358"/>
        <v>42045.59238425926</v>
      </c>
      <c r="T3820" s="11">
        <f t="shared" si="35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7">
        <f t="shared" si="354"/>
        <v>106.4</v>
      </c>
      <c r="P3821" s="8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11">
        <f t="shared" si="358"/>
        <v>42183.959537037037</v>
      </c>
      <c r="T3821" s="11">
        <f t="shared" si="35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7">
        <f t="shared" si="354"/>
        <v>143.33333333333334</v>
      </c>
      <c r="P3822" s="8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1">
        <f t="shared" si="358"/>
        <v>42160.401817129634</v>
      </c>
      <c r="T3822" s="11">
        <f t="shared" si="35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7">
        <f t="shared" si="354"/>
        <v>104.54285714285714</v>
      </c>
      <c r="P3823" s="8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11">
        <f t="shared" si="358"/>
        <v>42340.930636574078</v>
      </c>
      <c r="T3823" s="11">
        <f t="shared" si="35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7">
        <f t="shared" si="354"/>
        <v>110.02000000000001</v>
      </c>
      <c r="P3824" s="8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11">
        <f t="shared" si="358"/>
        <v>42329.588159722218</v>
      </c>
      <c r="T3824" s="11">
        <f t="shared" si="35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7">
        <f t="shared" si="354"/>
        <v>106</v>
      </c>
      <c r="P3825" s="8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11">
        <f t="shared" si="358"/>
        <v>42170.660231481481</v>
      </c>
      <c r="T3825" s="11">
        <f t="shared" si="35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7">
        <f t="shared" si="354"/>
        <v>108</v>
      </c>
      <c r="P3826" s="8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11">
        <f t="shared" si="358"/>
        <v>42571.376192129625</v>
      </c>
      <c r="T3826" s="11">
        <f t="shared" si="35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7">
        <f t="shared" si="354"/>
        <v>105.42</v>
      </c>
      <c r="P3827" s="8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11">
        <f t="shared" si="358"/>
        <v>42150.819606481484</v>
      </c>
      <c r="T3827" s="11">
        <f t="shared" si="35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7">
        <f t="shared" si="354"/>
        <v>119.16666666666667</v>
      </c>
      <c r="P3828" s="8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1">
        <f t="shared" si="358"/>
        <v>42101.173541666663</v>
      </c>
      <c r="T3828" s="11">
        <f t="shared" si="35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7">
        <f t="shared" si="354"/>
        <v>152.66666666666666</v>
      </c>
      <c r="P3829" s="8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11">
        <f t="shared" si="358"/>
        <v>42034.678252314814</v>
      </c>
      <c r="T3829" s="11">
        <f t="shared" si="35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7">
        <f t="shared" si="354"/>
        <v>100</v>
      </c>
      <c r="P3830" s="8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11">
        <f t="shared" si="358"/>
        <v>41944.277627314819</v>
      </c>
      <c r="T3830" s="11">
        <f t="shared" si="359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7">
        <f t="shared" si="354"/>
        <v>100.2</v>
      </c>
      <c r="P3831" s="8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11">
        <f t="shared" si="358"/>
        <v>42593.615405092598</v>
      </c>
      <c r="T3831" s="11">
        <f t="shared" si="35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7">
        <f t="shared" si="354"/>
        <v>225</v>
      </c>
      <c r="P3832" s="8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1">
        <f t="shared" si="358"/>
        <v>42503.490868055553</v>
      </c>
      <c r="T3832" s="11">
        <f t="shared" si="35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7">
        <f t="shared" si="354"/>
        <v>106.02199999999999</v>
      </c>
      <c r="P3833" s="8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11">
        <f t="shared" si="358"/>
        <v>41927.598900462966</v>
      </c>
      <c r="T3833" s="11">
        <f t="shared" si="35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7">
        <f t="shared" si="354"/>
        <v>104.66666666666666</v>
      </c>
      <c r="P3834" s="8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11">
        <f t="shared" si="358"/>
        <v>42374.864988425921</v>
      </c>
      <c r="T3834" s="11">
        <f t="shared" si="35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7">
        <f t="shared" si="354"/>
        <v>116.66666666666667</v>
      </c>
      <c r="P3835" s="8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1">
        <f t="shared" si="358"/>
        <v>41963.622361111113</v>
      </c>
      <c r="T3835" s="11">
        <f t="shared" si="35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7">
        <f t="shared" si="354"/>
        <v>109.03333333333333</v>
      </c>
      <c r="P3836" s="8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11">
        <f t="shared" si="358"/>
        <v>42143.195219907408</v>
      </c>
      <c r="T3836" s="11">
        <f t="shared" si="35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7">
        <f t="shared" si="354"/>
        <v>160</v>
      </c>
      <c r="P3837" s="8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1">
        <f t="shared" si="358"/>
        <v>42460.69222222222</v>
      </c>
      <c r="T3837" s="11">
        <f t="shared" si="35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7">
        <f t="shared" si="354"/>
        <v>112.5</v>
      </c>
      <c r="P3838" s="8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11">
        <f t="shared" si="358"/>
        <v>42553.676527777774</v>
      </c>
      <c r="T3838" s="11">
        <f t="shared" si="35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7">
        <f t="shared" si="354"/>
        <v>102.1</v>
      </c>
      <c r="P3839" s="8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11">
        <f t="shared" si="358"/>
        <v>42152.515717592592</v>
      </c>
      <c r="T3839" s="11">
        <f t="shared" si="35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7">
        <f t="shared" si="354"/>
        <v>100.824</v>
      </c>
      <c r="P3840" s="8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1">
        <f t="shared" si="358"/>
        <v>42116.460752314815</v>
      </c>
      <c r="T3840" s="11">
        <f t="shared" si="35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7">
        <f t="shared" si="354"/>
        <v>101.25</v>
      </c>
      <c r="P3841" s="8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11">
        <f t="shared" si="358"/>
        <v>42154.892638888894</v>
      </c>
      <c r="T3841" s="11">
        <f t="shared" si="35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7">
        <f t="shared" si="354"/>
        <v>6500</v>
      </c>
      <c r="P3842" s="8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11">
        <f t="shared" si="358"/>
        <v>42432.451724537037</v>
      </c>
      <c r="T3842" s="11">
        <f t="shared" si="35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7">
        <f t="shared" ref="O3843:O3906" si="360">(E3843/D3843)*100</f>
        <v>8.7200000000000006</v>
      </c>
      <c r="P3843" s="8">
        <f t="shared" ref="P3843:P3906" si="361">E3843/L3843</f>
        <v>25.647058823529413</v>
      </c>
      <c r="Q3843" s="9" t="str">
        <f t="shared" ref="Q3843:Q3906" si="362">LEFT(N3843, SEARCH("/",N3843,1)-1)</f>
        <v>theater</v>
      </c>
      <c r="R3843" s="9" t="str">
        <f t="shared" ref="R3843:R3906" si="363">RIGHT(N3843, LEN(N3843)-SEARCH("/",N3843))</f>
        <v>plays</v>
      </c>
      <c r="S3843" s="11">
        <f t="shared" ref="S3843:S3906" si="364">((J3843/(60*60*24))+DATE(1970,1,1))+(-6/24)</f>
        <v>41780.535729166666</v>
      </c>
      <c r="T3843" s="11">
        <f t="shared" ref="T3843:T3906" si="365">((I3843/(60*60*24))+DATE(1970,1,1))+(-6/24)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7">
        <f t="shared" si="360"/>
        <v>21.94</v>
      </c>
      <c r="P3844" s="8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11">
        <f t="shared" si="364"/>
        <v>41740.243657407409</v>
      </c>
      <c r="T3844" s="11">
        <f t="shared" si="365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7">
        <f t="shared" si="360"/>
        <v>21.3</v>
      </c>
      <c r="P3845" s="8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11">
        <f t="shared" si="364"/>
        <v>41765.822500000002</v>
      </c>
      <c r="T3845" s="11">
        <f t="shared" si="365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7">
        <f t="shared" si="360"/>
        <v>41.489795918367342</v>
      </c>
      <c r="P3846" s="8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1">
        <f t="shared" si="364"/>
        <v>41766.367291666669</v>
      </c>
      <c r="T3846" s="11">
        <f t="shared" si="365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7">
        <f t="shared" si="360"/>
        <v>2.105</v>
      </c>
      <c r="P3847" s="8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11">
        <f t="shared" si="364"/>
        <v>42248.377013888894</v>
      </c>
      <c r="T3847" s="11">
        <f t="shared" si="365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7">
        <f t="shared" si="360"/>
        <v>2.7</v>
      </c>
      <c r="P3848" s="8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11">
        <f t="shared" si="364"/>
        <v>41884.971550925926</v>
      </c>
      <c r="T3848" s="11">
        <f t="shared" si="365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7">
        <f t="shared" si="360"/>
        <v>16.161904761904761</v>
      </c>
      <c r="P3849" s="8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11">
        <f t="shared" si="364"/>
        <v>42158.974432870367</v>
      </c>
      <c r="T3849" s="11">
        <f t="shared" si="365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7">
        <f t="shared" si="360"/>
        <v>16.376923076923077</v>
      </c>
      <c r="P3850" s="8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11">
        <f t="shared" si="364"/>
        <v>42265.567002314812</v>
      </c>
      <c r="T3850" s="11">
        <f t="shared" si="365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7">
        <f t="shared" si="360"/>
        <v>7.043333333333333</v>
      </c>
      <c r="P3851" s="8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11">
        <f t="shared" si="364"/>
        <v>42136.517175925925</v>
      </c>
      <c r="T3851" s="11">
        <f t="shared" si="365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7">
        <f t="shared" si="360"/>
        <v>3.8</v>
      </c>
      <c r="P3852" s="8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1">
        <f t="shared" si="364"/>
        <v>41974.874340277776</v>
      </c>
      <c r="T3852" s="11">
        <f t="shared" si="365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7">
        <f t="shared" si="360"/>
        <v>34.08</v>
      </c>
      <c r="P3853" s="8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1">
        <f t="shared" si="364"/>
        <v>42172.189571759256</v>
      </c>
      <c r="T3853" s="11">
        <f t="shared" si="365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7">
        <f t="shared" si="360"/>
        <v>0.2</v>
      </c>
      <c r="P3854" s="8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1">
        <f t="shared" si="364"/>
        <v>42064.940694444449</v>
      </c>
      <c r="T3854" s="11">
        <f t="shared" si="365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7">
        <f t="shared" si="360"/>
        <v>2.5999999999999999E-2</v>
      </c>
      <c r="P3855" s="8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1">
        <f t="shared" si="364"/>
        <v>41848.59002314815</v>
      </c>
      <c r="T3855" s="11">
        <f t="shared" si="365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7">
        <f t="shared" si="360"/>
        <v>16.254545454545454</v>
      </c>
      <c r="P3856" s="8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1">
        <f t="shared" si="364"/>
        <v>42103.634930555556</v>
      </c>
      <c r="T3856" s="11">
        <f t="shared" si="365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7">
        <f t="shared" si="360"/>
        <v>2.5</v>
      </c>
      <c r="P3857" s="8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1">
        <f t="shared" si="364"/>
        <v>42059.720729166671</v>
      </c>
      <c r="T3857" s="11">
        <f t="shared" si="365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7">
        <f t="shared" si="360"/>
        <v>0.02</v>
      </c>
      <c r="P3858" s="8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1">
        <f t="shared" si="364"/>
        <v>42041.493090277778</v>
      </c>
      <c r="T3858" s="11">
        <f t="shared" si="365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7">
        <f t="shared" si="360"/>
        <v>5.2</v>
      </c>
      <c r="P3859" s="8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1">
        <f t="shared" si="364"/>
        <v>41829.48715277778</v>
      </c>
      <c r="T3859" s="11">
        <f t="shared" si="365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7">
        <f t="shared" si="360"/>
        <v>2</v>
      </c>
      <c r="P3860" s="8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1">
        <f t="shared" si="364"/>
        <v>42128.181064814809</v>
      </c>
      <c r="T3860" s="11">
        <f t="shared" si="365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7">
        <f t="shared" si="360"/>
        <v>0.04</v>
      </c>
      <c r="P3861" s="8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1">
        <f t="shared" si="364"/>
        <v>41789.643599537041</v>
      </c>
      <c r="T3861" s="11">
        <f t="shared" si="365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7">
        <f t="shared" si="360"/>
        <v>17.666666666666668</v>
      </c>
      <c r="P3862" s="8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11">
        <f t="shared" si="364"/>
        <v>41833.410995370374</v>
      </c>
      <c r="T3862" s="11">
        <f t="shared" si="365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7">
        <f t="shared" si="360"/>
        <v>5</v>
      </c>
      <c r="P3863" s="8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1">
        <f t="shared" si="364"/>
        <v>41914.340011574073</v>
      </c>
      <c r="T3863" s="11">
        <f t="shared" si="365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7">
        <f t="shared" si="360"/>
        <v>1.3333333333333334E-2</v>
      </c>
      <c r="P3864" s="8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1">
        <f t="shared" si="364"/>
        <v>42611.011064814811</v>
      </c>
      <c r="T3864" s="11">
        <f t="shared" si="365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7">
        <f t="shared" si="360"/>
        <v>0</v>
      </c>
      <c r="P3865" s="8" t="e">
        <f t="shared" si="361"/>
        <v>#DIV/0!</v>
      </c>
      <c r="Q3865" s="9" t="str">
        <f t="shared" si="362"/>
        <v>theater</v>
      </c>
      <c r="R3865" s="9" t="str">
        <f t="shared" si="363"/>
        <v>plays</v>
      </c>
      <c r="S3865" s="11">
        <f t="shared" si="364"/>
        <v>42253.383159722223</v>
      </c>
      <c r="T3865" s="11">
        <f t="shared" si="365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7">
        <f t="shared" si="360"/>
        <v>1.2</v>
      </c>
      <c r="P3866" s="8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1">
        <f t="shared" si="364"/>
        <v>42295.641828703709</v>
      </c>
      <c r="T3866" s="11">
        <f t="shared" si="365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7">
        <f t="shared" si="360"/>
        <v>26.937422295897225</v>
      </c>
      <c r="P3867" s="8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11">
        <f t="shared" si="364"/>
        <v>41841.401597222226</v>
      </c>
      <c r="T3867" s="11">
        <f t="shared" si="365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7">
        <f t="shared" si="360"/>
        <v>0.54999999999999993</v>
      </c>
      <c r="P3868" s="8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1">
        <f t="shared" si="364"/>
        <v>42402.697002314817</v>
      </c>
      <c r="T3868" s="11">
        <f t="shared" si="365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7">
        <f t="shared" si="360"/>
        <v>12.55</v>
      </c>
      <c r="P3869" s="8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1">
        <f t="shared" si="364"/>
        <v>42509.564108796301</v>
      </c>
      <c r="T3869" s="11">
        <f t="shared" si="365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7">
        <f t="shared" si="360"/>
        <v>0.2</v>
      </c>
      <c r="P3870" s="8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1">
        <f t="shared" si="364"/>
        <v>41865.409780092596</v>
      </c>
      <c r="T3870" s="11">
        <f t="shared" si="365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7">
        <f t="shared" si="360"/>
        <v>3.4474868431088401</v>
      </c>
      <c r="P3871" s="8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11">
        <f t="shared" si="364"/>
        <v>42047.474444444444</v>
      </c>
      <c r="T3871" s="11">
        <f t="shared" si="365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7">
        <f t="shared" si="360"/>
        <v>15</v>
      </c>
      <c r="P3872" s="8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1">
        <f t="shared" si="364"/>
        <v>41792.922199074077</v>
      </c>
      <c r="T3872" s="11">
        <f t="shared" si="365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7">
        <f t="shared" si="360"/>
        <v>2.666666666666667</v>
      </c>
      <c r="P3873" s="8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11">
        <f t="shared" si="364"/>
        <v>42763.530671296292</v>
      </c>
      <c r="T3873" s="11">
        <f t="shared" si="365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7">
        <f t="shared" si="360"/>
        <v>0</v>
      </c>
      <c r="P3874" s="8" t="e">
        <f t="shared" si="361"/>
        <v>#DIV/0!</v>
      </c>
      <c r="Q3874" s="9" t="str">
        <f t="shared" si="362"/>
        <v>theater</v>
      </c>
      <c r="R3874" s="9" t="str">
        <f t="shared" si="363"/>
        <v>musical</v>
      </c>
      <c r="S3874" s="11">
        <f t="shared" si="364"/>
        <v>42179.895787037036</v>
      </c>
      <c r="T3874" s="11">
        <f t="shared" si="365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7">
        <f t="shared" si="360"/>
        <v>0</v>
      </c>
      <c r="P3875" s="8" t="e">
        <f t="shared" si="361"/>
        <v>#DIV/0!</v>
      </c>
      <c r="Q3875" s="9" t="str">
        <f t="shared" si="362"/>
        <v>theater</v>
      </c>
      <c r="R3875" s="9" t="str">
        <f t="shared" si="363"/>
        <v>musical</v>
      </c>
      <c r="S3875" s="11">
        <f t="shared" si="364"/>
        <v>42255.446006944447</v>
      </c>
      <c r="T3875" s="11">
        <f t="shared" si="365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7">
        <f t="shared" si="360"/>
        <v>0</v>
      </c>
      <c r="P3876" s="8" t="e">
        <f t="shared" si="361"/>
        <v>#DIV/0!</v>
      </c>
      <c r="Q3876" s="9" t="str">
        <f t="shared" si="362"/>
        <v>theater</v>
      </c>
      <c r="R3876" s="9" t="str">
        <f t="shared" si="363"/>
        <v>musical</v>
      </c>
      <c r="S3876" s="11">
        <f t="shared" si="364"/>
        <v>42006.766458333332</v>
      </c>
      <c r="T3876" s="11">
        <f t="shared" si="365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7">
        <f t="shared" si="360"/>
        <v>0</v>
      </c>
      <c r="P3877" s="8" t="e">
        <f t="shared" si="361"/>
        <v>#DIV/0!</v>
      </c>
      <c r="Q3877" s="9" t="str">
        <f t="shared" si="362"/>
        <v>theater</v>
      </c>
      <c r="R3877" s="9" t="str">
        <f t="shared" si="363"/>
        <v>musical</v>
      </c>
      <c r="S3877" s="11">
        <f t="shared" si="364"/>
        <v>42615.096817129626</v>
      </c>
      <c r="T3877" s="11">
        <f t="shared" si="365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7">
        <f t="shared" si="360"/>
        <v>52.794871794871788</v>
      </c>
      <c r="P3878" s="8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11">
        <f t="shared" si="364"/>
        <v>42372.374166666668</v>
      </c>
      <c r="T3878" s="11">
        <f t="shared" si="365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7">
        <f t="shared" si="360"/>
        <v>4.9639999999999995</v>
      </c>
      <c r="P3879" s="8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11">
        <f t="shared" si="364"/>
        <v>42682.42768518519</v>
      </c>
      <c r="T3879" s="11">
        <f t="shared" si="365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7">
        <f t="shared" si="360"/>
        <v>5.5555555555555552E-2</v>
      </c>
      <c r="P3880" s="8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1">
        <f t="shared" si="364"/>
        <v>42154.568819444445</v>
      </c>
      <c r="T3880" s="11">
        <f t="shared" si="365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7">
        <f t="shared" si="360"/>
        <v>0</v>
      </c>
      <c r="P3881" s="8" t="e">
        <f t="shared" si="361"/>
        <v>#DIV/0!</v>
      </c>
      <c r="Q3881" s="9" t="str">
        <f t="shared" si="362"/>
        <v>theater</v>
      </c>
      <c r="R3881" s="9" t="str">
        <f t="shared" si="363"/>
        <v>musical</v>
      </c>
      <c r="S3881" s="11">
        <f t="shared" si="364"/>
        <v>41999.611064814817</v>
      </c>
      <c r="T3881" s="11">
        <f t="shared" si="365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7">
        <f t="shared" si="360"/>
        <v>13.066666666666665</v>
      </c>
      <c r="P3882" s="8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11">
        <f t="shared" si="364"/>
        <v>41815.565046296295</v>
      </c>
      <c r="T3882" s="11">
        <f t="shared" si="365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7">
        <f t="shared" si="360"/>
        <v>5</v>
      </c>
      <c r="P3883" s="8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1">
        <f t="shared" si="364"/>
        <v>42755.768506944441</v>
      </c>
      <c r="T3883" s="11">
        <f t="shared" si="365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7">
        <f t="shared" si="360"/>
        <v>0</v>
      </c>
      <c r="P3884" s="8" t="e">
        <f t="shared" si="361"/>
        <v>#DIV/0!</v>
      </c>
      <c r="Q3884" s="9" t="str">
        <f t="shared" si="362"/>
        <v>theater</v>
      </c>
      <c r="R3884" s="9" t="str">
        <f t="shared" si="363"/>
        <v>musical</v>
      </c>
      <c r="S3884" s="11">
        <f t="shared" si="364"/>
        <v>42373.733449074076</v>
      </c>
      <c r="T3884" s="11">
        <f t="shared" si="365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7">
        <f t="shared" si="360"/>
        <v>0</v>
      </c>
      <c r="P3885" s="8" t="e">
        <f t="shared" si="361"/>
        <v>#DIV/0!</v>
      </c>
      <c r="Q3885" s="9" t="str">
        <f t="shared" si="362"/>
        <v>theater</v>
      </c>
      <c r="R3885" s="9" t="str">
        <f t="shared" si="363"/>
        <v>musical</v>
      </c>
      <c r="S3885" s="11">
        <f t="shared" si="364"/>
        <v>41854.352650462963</v>
      </c>
      <c r="T3885" s="11">
        <f t="shared" si="365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7">
        <f t="shared" si="360"/>
        <v>0</v>
      </c>
      <c r="P3886" s="8" t="e">
        <f t="shared" si="361"/>
        <v>#DIV/0!</v>
      </c>
      <c r="Q3886" s="9" t="str">
        <f t="shared" si="362"/>
        <v>theater</v>
      </c>
      <c r="R3886" s="9" t="str">
        <f t="shared" si="363"/>
        <v>musical</v>
      </c>
      <c r="S3886" s="11">
        <f t="shared" si="364"/>
        <v>42065.541574074072</v>
      </c>
      <c r="T3886" s="11">
        <f t="shared" si="365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7">
        <f t="shared" si="360"/>
        <v>0</v>
      </c>
      <c r="P3887" s="8" t="e">
        <f t="shared" si="361"/>
        <v>#DIV/0!</v>
      </c>
      <c r="Q3887" s="9" t="str">
        <f t="shared" si="362"/>
        <v>theater</v>
      </c>
      <c r="R3887" s="9" t="str">
        <f t="shared" si="363"/>
        <v>musical</v>
      </c>
      <c r="S3887" s="11">
        <f t="shared" si="364"/>
        <v>42469.701284722221</v>
      </c>
      <c r="T3887" s="11">
        <f t="shared" si="365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7">
        <f t="shared" si="360"/>
        <v>0</v>
      </c>
      <c r="P3888" s="8" t="e">
        <f t="shared" si="361"/>
        <v>#DIV/0!</v>
      </c>
      <c r="Q3888" s="9" t="str">
        <f t="shared" si="362"/>
        <v>theater</v>
      </c>
      <c r="R3888" s="9" t="str">
        <f t="shared" si="363"/>
        <v>musical</v>
      </c>
      <c r="S3888" s="11">
        <f t="shared" si="364"/>
        <v>41953.978032407409</v>
      </c>
      <c r="T3888" s="11">
        <f t="shared" si="365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7">
        <f t="shared" si="360"/>
        <v>1.7500000000000002</v>
      </c>
      <c r="P3889" s="8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1">
        <f t="shared" si="364"/>
        <v>42079.607974537037</v>
      </c>
      <c r="T3889" s="11">
        <f t="shared" si="365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7">
        <f t="shared" si="360"/>
        <v>27.1</v>
      </c>
      <c r="P3890" s="8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11">
        <f t="shared" si="364"/>
        <v>42762.295810185184</v>
      </c>
      <c r="T3890" s="11">
        <f t="shared" si="365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7">
        <f t="shared" si="360"/>
        <v>1.4749999999999999</v>
      </c>
      <c r="P3891" s="8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11">
        <f t="shared" si="364"/>
        <v>41976.754976851851</v>
      </c>
      <c r="T3891" s="11">
        <f t="shared" si="365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7">
        <f t="shared" si="360"/>
        <v>16.826666666666668</v>
      </c>
      <c r="P3892" s="8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1">
        <f t="shared" si="364"/>
        <v>42171.508611111116</v>
      </c>
      <c r="T3892" s="11">
        <f t="shared" si="365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7">
        <f t="shared" si="360"/>
        <v>32.5</v>
      </c>
      <c r="P3893" s="8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11">
        <f t="shared" si="364"/>
        <v>42055.8824537037</v>
      </c>
      <c r="T3893" s="11">
        <f t="shared" si="365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7">
        <f t="shared" si="360"/>
        <v>0</v>
      </c>
      <c r="P3894" s="8" t="e">
        <f t="shared" si="361"/>
        <v>#DIV/0!</v>
      </c>
      <c r="Q3894" s="9" t="str">
        <f t="shared" si="362"/>
        <v>theater</v>
      </c>
      <c r="R3894" s="9" t="str">
        <f t="shared" si="363"/>
        <v>plays</v>
      </c>
      <c r="S3894" s="11">
        <f t="shared" si="364"/>
        <v>41867.402280092589</v>
      </c>
      <c r="T3894" s="11">
        <f t="shared" si="365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7">
        <f t="shared" si="360"/>
        <v>21.55</v>
      </c>
      <c r="P3895" s="8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11">
        <f t="shared" si="364"/>
        <v>41779.407870370371</v>
      </c>
      <c r="T3895" s="11">
        <f t="shared" si="365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7">
        <f t="shared" si="360"/>
        <v>3.4666666666666663</v>
      </c>
      <c r="P3896" s="8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11">
        <f t="shared" si="364"/>
        <v>42679.708472222221</v>
      </c>
      <c r="T3896" s="11">
        <f t="shared" si="365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7">
        <f t="shared" si="360"/>
        <v>5</v>
      </c>
      <c r="P3897" s="8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1">
        <f t="shared" si="364"/>
        <v>42032.000208333338</v>
      </c>
      <c r="T3897" s="11">
        <f t="shared" si="365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7">
        <f t="shared" si="360"/>
        <v>10.625</v>
      </c>
      <c r="P3898" s="8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1">
        <f t="shared" si="364"/>
        <v>41792.941875000004</v>
      </c>
      <c r="T3898" s="11">
        <f t="shared" si="365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7">
        <f t="shared" si="360"/>
        <v>17.599999999999998</v>
      </c>
      <c r="P3899" s="8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1">
        <f t="shared" si="364"/>
        <v>41982.62364583333</v>
      </c>
      <c r="T3899" s="11">
        <f t="shared" si="365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7">
        <f t="shared" si="360"/>
        <v>32.56</v>
      </c>
      <c r="P3900" s="8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11">
        <f t="shared" si="364"/>
        <v>42193.232291666667</v>
      </c>
      <c r="T3900" s="11">
        <f t="shared" si="365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7">
        <f t="shared" si="360"/>
        <v>1.25</v>
      </c>
      <c r="P3901" s="8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1">
        <f t="shared" si="364"/>
        <v>41843.525011574078</v>
      </c>
      <c r="T3901" s="11">
        <f t="shared" si="365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7">
        <f t="shared" si="360"/>
        <v>5.4</v>
      </c>
      <c r="P3902" s="8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1">
        <f t="shared" si="364"/>
        <v>42135.842488425929</v>
      </c>
      <c r="T3902" s="11">
        <f t="shared" si="365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7">
        <f t="shared" si="360"/>
        <v>0.83333333333333337</v>
      </c>
      <c r="P3903" s="8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1">
        <f t="shared" si="364"/>
        <v>42317.576377314814</v>
      </c>
      <c r="T3903" s="11">
        <f t="shared" si="365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7">
        <f t="shared" si="360"/>
        <v>48.833333333333336</v>
      </c>
      <c r="P3904" s="8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11">
        <f t="shared" si="364"/>
        <v>42663.218078703707</v>
      </c>
      <c r="T3904" s="11">
        <f t="shared" si="365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7">
        <f t="shared" si="360"/>
        <v>0</v>
      </c>
      <c r="P3905" s="8" t="e">
        <f t="shared" si="361"/>
        <v>#DIV/0!</v>
      </c>
      <c r="Q3905" s="9" t="str">
        <f t="shared" si="362"/>
        <v>theater</v>
      </c>
      <c r="R3905" s="9" t="str">
        <f t="shared" si="363"/>
        <v>plays</v>
      </c>
      <c r="S3905" s="11">
        <f t="shared" si="364"/>
        <v>42185.76116898148</v>
      </c>
      <c r="T3905" s="11">
        <f t="shared" si="365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7">
        <f t="shared" si="360"/>
        <v>0.03</v>
      </c>
      <c r="P3906" s="8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1">
        <f t="shared" si="364"/>
        <v>42094.979166666672</v>
      </c>
      <c r="T3906" s="11">
        <f t="shared" si="365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7">
        <f t="shared" ref="O3907:O3970" si="366">(E3907/D3907)*100</f>
        <v>11.533333333333333</v>
      </c>
      <c r="P3907" s="8">
        <f t="shared" ref="P3907:P3970" si="367">E3907/L3907</f>
        <v>24.714285714285715</v>
      </c>
      <c r="Q3907" s="9" t="str">
        <f t="shared" ref="Q3907:Q3970" si="368">LEFT(N3907, SEARCH("/",N3907,1)-1)</f>
        <v>theater</v>
      </c>
      <c r="R3907" s="9" t="str">
        <f t="shared" ref="R3907:R3970" si="369">RIGHT(N3907, LEN(N3907)-SEARCH("/",N3907))</f>
        <v>plays</v>
      </c>
      <c r="S3907" s="11">
        <f t="shared" ref="S3907:S3970" si="370">((J3907/(60*60*24))+DATE(1970,1,1))+(-6/24)</f>
        <v>42124.373877314814</v>
      </c>
      <c r="T3907" s="11">
        <f t="shared" ref="T3907:T3970" si="371">((I3907/(60*60*24))+DATE(1970,1,1))+(-6/24)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7">
        <f t="shared" si="366"/>
        <v>67.333333333333329</v>
      </c>
      <c r="P3908" s="8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11">
        <f t="shared" si="370"/>
        <v>42143.667743055557</v>
      </c>
      <c r="T3908" s="11">
        <f t="shared" si="371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7">
        <f t="shared" si="366"/>
        <v>15.299999999999999</v>
      </c>
      <c r="P3909" s="8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1">
        <f t="shared" si="370"/>
        <v>41906.569513888891</v>
      </c>
      <c r="T3909" s="11">
        <f t="shared" si="371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7">
        <f t="shared" si="366"/>
        <v>8.6666666666666679</v>
      </c>
      <c r="P3910" s="8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1">
        <f t="shared" si="370"/>
        <v>41833.885370370372</v>
      </c>
      <c r="T3910" s="11">
        <f t="shared" si="371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7">
        <f t="shared" si="366"/>
        <v>0.22499999999999998</v>
      </c>
      <c r="P3911" s="8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1">
        <f t="shared" si="370"/>
        <v>41863.109282407408</v>
      </c>
      <c r="T3911" s="11">
        <f t="shared" si="371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7">
        <f t="shared" si="366"/>
        <v>3.0833333333333335</v>
      </c>
      <c r="P3912" s="8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11">
        <f t="shared" si="370"/>
        <v>42224.506909722222</v>
      </c>
      <c r="T3912" s="11">
        <f t="shared" si="371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7">
        <f t="shared" si="366"/>
        <v>37.412500000000001</v>
      </c>
      <c r="P3913" s="8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11">
        <f t="shared" si="370"/>
        <v>41939.5622337963</v>
      </c>
      <c r="T3913" s="11">
        <f t="shared" si="371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7">
        <f t="shared" si="366"/>
        <v>6.6666666666666671E-3</v>
      </c>
      <c r="P3914" s="8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1">
        <f t="shared" si="370"/>
        <v>42059.020023148143</v>
      </c>
      <c r="T3914" s="11">
        <f t="shared" si="371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7">
        <f t="shared" si="366"/>
        <v>10</v>
      </c>
      <c r="P3915" s="8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11">
        <f t="shared" si="370"/>
        <v>42307.961215277777</v>
      </c>
      <c r="T3915" s="11">
        <f t="shared" si="371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7">
        <f t="shared" si="366"/>
        <v>36.36</v>
      </c>
      <c r="P3916" s="8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11">
        <f t="shared" si="370"/>
        <v>42114.568935185191</v>
      </c>
      <c r="T3916" s="11">
        <f t="shared" si="371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7">
        <f t="shared" si="366"/>
        <v>0.33333333333333337</v>
      </c>
      <c r="P3917" s="8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1">
        <f t="shared" si="370"/>
        <v>42492.73505787037</v>
      </c>
      <c r="T3917" s="11">
        <f t="shared" si="371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7">
        <f t="shared" si="366"/>
        <v>0</v>
      </c>
      <c r="P3918" s="8" t="e">
        <f t="shared" si="367"/>
        <v>#DIV/0!</v>
      </c>
      <c r="Q3918" s="9" t="str">
        <f t="shared" si="368"/>
        <v>theater</v>
      </c>
      <c r="R3918" s="9" t="str">
        <f t="shared" si="369"/>
        <v>plays</v>
      </c>
      <c r="S3918" s="11">
        <f t="shared" si="370"/>
        <v>42494.221666666665</v>
      </c>
      <c r="T3918" s="11">
        <f t="shared" si="371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7">
        <f t="shared" si="366"/>
        <v>0.2857142857142857</v>
      </c>
      <c r="P3919" s="8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1">
        <f t="shared" si="370"/>
        <v>41863.277326388888</v>
      </c>
      <c r="T3919" s="11">
        <f t="shared" si="371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7">
        <f t="shared" si="366"/>
        <v>0.2</v>
      </c>
      <c r="P3920" s="8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1">
        <f t="shared" si="370"/>
        <v>41843.414618055554</v>
      </c>
      <c r="T3920" s="11">
        <f t="shared" si="371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7">
        <f t="shared" si="366"/>
        <v>1.7999999999999998</v>
      </c>
      <c r="P3921" s="8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1">
        <f t="shared" si="370"/>
        <v>42358.434872685189</v>
      </c>
      <c r="T3921" s="11">
        <f t="shared" si="371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7">
        <f t="shared" si="366"/>
        <v>5.4</v>
      </c>
      <c r="P3922" s="8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1">
        <f t="shared" si="370"/>
        <v>42657.13726851852</v>
      </c>
      <c r="T3922" s="11">
        <f t="shared" si="371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7">
        <f t="shared" si="366"/>
        <v>0</v>
      </c>
      <c r="P3923" s="8" t="e">
        <f t="shared" si="367"/>
        <v>#DIV/0!</v>
      </c>
      <c r="Q3923" s="9" t="str">
        <f t="shared" si="368"/>
        <v>theater</v>
      </c>
      <c r="R3923" s="9" t="str">
        <f t="shared" si="369"/>
        <v>plays</v>
      </c>
      <c r="S3923" s="11">
        <f t="shared" si="370"/>
        <v>41926.292303240742</v>
      </c>
      <c r="T3923" s="11">
        <f t="shared" si="371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7">
        <f t="shared" si="366"/>
        <v>8.1333333333333329</v>
      </c>
      <c r="P3924" s="8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11">
        <f t="shared" si="370"/>
        <v>42020.518634259264</v>
      </c>
      <c r="T3924" s="11">
        <f t="shared" si="371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7">
        <f t="shared" si="366"/>
        <v>12.034782608695652</v>
      </c>
      <c r="P3925" s="8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11">
        <f t="shared" si="370"/>
        <v>42075.729988425926</v>
      </c>
      <c r="T3925" s="11">
        <f t="shared" si="371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7">
        <f t="shared" si="366"/>
        <v>15.266666666666667</v>
      </c>
      <c r="P3926" s="8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1">
        <f t="shared" si="370"/>
        <v>41786.709745370368</v>
      </c>
      <c r="T3926" s="11">
        <f t="shared" si="371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7">
        <f t="shared" si="366"/>
        <v>10</v>
      </c>
      <c r="P3927" s="8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1">
        <f t="shared" si="370"/>
        <v>41820.620821759258</v>
      </c>
      <c r="T3927" s="11">
        <f t="shared" si="371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7">
        <f t="shared" si="366"/>
        <v>0.3</v>
      </c>
      <c r="P3928" s="8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1">
        <f t="shared" si="370"/>
        <v>41969.835046296299</v>
      </c>
      <c r="T3928" s="11">
        <f t="shared" si="371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7">
        <f t="shared" si="366"/>
        <v>1</v>
      </c>
      <c r="P3929" s="8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1">
        <f t="shared" si="370"/>
        <v>41830.017407407409</v>
      </c>
      <c r="T3929" s="11">
        <f t="shared" si="371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7">
        <f t="shared" si="366"/>
        <v>13.020000000000001</v>
      </c>
      <c r="P3930" s="8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1">
        <f t="shared" si="370"/>
        <v>42265.433182870373</v>
      </c>
      <c r="T3930" s="11">
        <f t="shared" si="371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7">
        <f t="shared" si="366"/>
        <v>2.2650000000000001</v>
      </c>
      <c r="P3931" s="8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11">
        <f t="shared" si="370"/>
        <v>42601.577141203699</v>
      </c>
      <c r="T3931" s="11">
        <f t="shared" si="371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7">
        <f t="shared" si="366"/>
        <v>0</v>
      </c>
      <c r="P3932" s="8" t="e">
        <f t="shared" si="367"/>
        <v>#DIV/0!</v>
      </c>
      <c r="Q3932" s="9" t="str">
        <f t="shared" si="368"/>
        <v>theater</v>
      </c>
      <c r="R3932" s="9" t="str">
        <f t="shared" si="369"/>
        <v>plays</v>
      </c>
      <c r="S3932" s="11">
        <f t="shared" si="370"/>
        <v>42433.088749999995</v>
      </c>
      <c r="T3932" s="11">
        <f t="shared" si="371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7">
        <f t="shared" si="366"/>
        <v>0</v>
      </c>
      <c r="P3933" s="8" t="e">
        <f t="shared" si="367"/>
        <v>#DIV/0!</v>
      </c>
      <c r="Q3933" s="9" t="str">
        <f t="shared" si="368"/>
        <v>theater</v>
      </c>
      <c r="R3933" s="9" t="str">
        <f t="shared" si="369"/>
        <v>plays</v>
      </c>
      <c r="S3933" s="11">
        <f t="shared" si="370"/>
        <v>42227.901701388888</v>
      </c>
      <c r="T3933" s="11">
        <f t="shared" si="371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7">
        <f t="shared" si="366"/>
        <v>8.3333333333333332E-3</v>
      </c>
      <c r="P3934" s="8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1">
        <f t="shared" si="370"/>
        <v>42414.918564814812</v>
      </c>
      <c r="T3934" s="11">
        <f t="shared" si="371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7">
        <f t="shared" si="366"/>
        <v>15.742857142857142</v>
      </c>
      <c r="P3935" s="8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11">
        <f t="shared" si="370"/>
        <v>42538.718310185184</v>
      </c>
      <c r="T3935" s="11">
        <f t="shared" si="371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7">
        <f t="shared" si="366"/>
        <v>11</v>
      </c>
      <c r="P3936" s="8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11">
        <f t="shared" si="370"/>
        <v>42233.421747685185</v>
      </c>
      <c r="T3936" s="11">
        <f t="shared" si="371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7">
        <f t="shared" si="366"/>
        <v>43.833333333333336</v>
      </c>
      <c r="P3937" s="8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11">
        <f t="shared" si="370"/>
        <v>42221.406782407408</v>
      </c>
      <c r="T3937" s="11">
        <f t="shared" si="371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7">
        <f t="shared" si="366"/>
        <v>0</v>
      </c>
      <c r="P3938" s="8" t="e">
        <f t="shared" si="367"/>
        <v>#DIV/0!</v>
      </c>
      <c r="Q3938" s="9" t="str">
        <f t="shared" si="368"/>
        <v>theater</v>
      </c>
      <c r="R3938" s="9" t="str">
        <f t="shared" si="369"/>
        <v>plays</v>
      </c>
      <c r="S3938" s="11">
        <f t="shared" si="370"/>
        <v>42675.012962962966</v>
      </c>
      <c r="T3938" s="11">
        <f t="shared" si="371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7">
        <f t="shared" si="366"/>
        <v>86.135181975736558</v>
      </c>
      <c r="P3939" s="8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1">
        <f t="shared" si="370"/>
        <v>42534.381481481483</v>
      </c>
      <c r="T3939" s="11">
        <f t="shared" si="371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7">
        <f t="shared" si="366"/>
        <v>12.196620583717358</v>
      </c>
      <c r="P3940" s="8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1">
        <f t="shared" si="370"/>
        <v>42151.655717592592</v>
      </c>
      <c r="T3940" s="11">
        <f t="shared" si="371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7">
        <f t="shared" si="366"/>
        <v>0.1</v>
      </c>
      <c r="P3941" s="8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1">
        <f t="shared" si="370"/>
        <v>41915.150219907409</v>
      </c>
      <c r="T3941" s="11">
        <f t="shared" si="371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7">
        <f t="shared" si="366"/>
        <v>0.22</v>
      </c>
      <c r="P3942" s="8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1">
        <f t="shared" si="370"/>
        <v>41961.242488425924</v>
      </c>
      <c r="T3942" s="11">
        <f t="shared" si="371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7">
        <f t="shared" si="366"/>
        <v>0.90909090909090906</v>
      </c>
      <c r="P3943" s="8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1">
        <f t="shared" si="370"/>
        <v>41940.337233796294</v>
      </c>
      <c r="T3943" s="11">
        <f t="shared" si="371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7">
        <f t="shared" si="366"/>
        <v>0</v>
      </c>
      <c r="P3944" s="8" t="e">
        <f t="shared" si="367"/>
        <v>#DIV/0!</v>
      </c>
      <c r="Q3944" s="9" t="str">
        <f t="shared" si="368"/>
        <v>theater</v>
      </c>
      <c r="R3944" s="9" t="str">
        <f t="shared" si="369"/>
        <v>plays</v>
      </c>
      <c r="S3944" s="11">
        <f t="shared" si="370"/>
        <v>42111.654097222221</v>
      </c>
      <c r="T3944" s="11">
        <f t="shared" si="371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7">
        <f t="shared" si="366"/>
        <v>35.64</v>
      </c>
      <c r="P3945" s="8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11">
        <f t="shared" si="370"/>
        <v>42279.528564814813</v>
      </c>
      <c r="T3945" s="11">
        <f t="shared" si="371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7">
        <f t="shared" si="366"/>
        <v>0</v>
      </c>
      <c r="P3946" s="8" t="e">
        <f t="shared" si="367"/>
        <v>#DIV/0!</v>
      </c>
      <c r="Q3946" s="9" t="str">
        <f t="shared" si="368"/>
        <v>theater</v>
      </c>
      <c r="R3946" s="9" t="str">
        <f t="shared" si="369"/>
        <v>plays</v>
      </c>
      <c r="S3946" s="11">
        <f t="shared" si="370"/>
        <v>42213.412905092591</v>
      </c>
      <c r="T3946" s="11">
        <f t="shared" si="371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7">
        <f t="shared" si="366"/>
        <v>0.25</v>
      </c>
      <c r="P3947" s="8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1">
        <f t="shared" si="370"/>
        <v>42109.551712962959</v>
      </c>
      <c r="T3947" s="11">
        <f t="shared" si="371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7">
        <f t="shared" si="366"/>
        <v>3.25</v>
      </c>
      <c r="P3948" s="8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1">
        <f t="shared" si="370"/>
        <v>42031.583587962959</v>
      </c>
      <c r="T3948" s="11">
        <f t="shared" si="371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7">
        <f t="shared" si="366"/>
        <v>3.3666666666666663</v>
      </c>
      <c r="P3949" s="8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1">
        <f t="shared" si="370"/>
        <v>42614.892870370371</v>
      </c>
      <c r="T3949" s="11">
        <f t="shared" si="371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7">
        <f t="shared" si="366"/>
        <v>0</v>
      </c>
      <c r="P3950" s="8" t="e">
        <f t="shared" si="367"/>
        <v>#DIV/0!</v>
      </c>
      <c r="Q3950" s="9" t="str">
        <f t="shared" si="368"/>
        <v>theater</v>
      </c>
      <c r="R3950" s="9" t="str">
        <f t="shared" si="369"/>
        <v>plays</v>
      </c>
      <c r="S3950" s="11">
        <f t="shared" si="370"/>
        <v>41829.075497685189</v>
      </c>
      <c r="T3950" s="11">
        <f t="shared" si="371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7">
        <f t="shared" si="366"/>
        <v>15.770000000000001</v>
      </c>
      <c r="P3951" s="8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11">
        <f t="shared" si="370"/>
        <v>42015.870613425926</v>
      </c>
      <c r="T3951" s="11">
        <f t="shared" si="371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7">
        <f t="shared" si="366"/>
        <v>0.625</v>
      </c>
      <c r="P3952" s="8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1">
        <f t="shared" si="370"/>
        <v>42439.452314814815</v>
      </c>
      <c r="T3952" s="11">
        <f t="shared" si="371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7">
        <f t="shared" si="366"/>
        <v>5.0000000000000001E-4</v>
      </c>
      <c r="P3953" s="8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1">
        <f t="shared" si="370"/>
        <v>42433.575717592597</v>
      </c>
      <c r="T3953" s="11">
        <f t="shared" si="371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7">
        <f t="shared" si="366"/>
        <v>9.6153846153846159E-2</v>
      </c>
      <c r="P3954" s="8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1">
        <f t="shared" si="370"/>
        <v>42243.540393518517</v>
      </c>
      <c r="T3954" s="11">
        <f t="shared" si="371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7">
        <f t="shared" si="366"/>
        <v>0</v>
      </c>
      <c r="P3955" s="8" t="e">
        <f t="shared" si="367"/>
        <v>#DIV/0!</v>
      </c>
      <c r="Q3955" s="9" t="str">
        <f t="shared" si="368"/>
        <v>theater</v>
      </c>
      <c r="R3955" s="9" t="str">
        <f t="shared" si="369"/>
        <v>plays</v>
      </c>
      <c r="S3955" s="11">
        <f t="shared" si="370"/>
        <v>42549.798449074078</v>
      </c>
      <c r="T3955" s="11">
        <f t="shared" si="371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7">
        <f t="shared" si="366"/>
        <v>0</v>
      </c>
      <c r="P3956" s="8" t="e">
        <f t="shared" si="367"/>
        <v>#DIV/0!</v>
      </c>
      <c r="Q3956" s="9" t="str">
        <f t="shared" si="368"/>
        <v>theater</v>
      </c>
      <c r="R3956" s="9" t="str">
        <f t="shared" si="369"/>
        <v>plays</v>
      </c>
      <c r="S3956" s="11">
        <f t="shared" si="370"/>
        <v>41774.401203703703</v>
      </c>
      <c r="T3956" s="11">
        <f t="shared" si="371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7">
        <f t="shared" si="366"/>
        <v>24.285714285714285</v>
      </c>
      <c r="P3957" s="8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11">
        <f t="shared" si="370"/>
        <v>42306.598854166667</v>
      </c>
      <c r="T3957" s="11">
        <f t="shared" si="371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7">
        <f t="shared" si="366"/>
        <v>0</v>
      </c>
      <c r="P3958" s="8" t="e">
        <f t="shared" si="367"/>
        <v>#DIV/0!</v>
      </c>
      <c r="Q3958" s="9" t="str">
        <f t="shared" si="368"/>
        <v>theater</v>
      </c>
      <c r="R3958" s="9" t="str">
        <f t="shared" si="369"/>
        <v>plays</v>
      </c>
      <c r="S3958" s="11">
        <f t="shared" si="370"/>
        <v>42457.682025462964</v>
      </c>
      <c r="T3958" s="11">
        <f t="shared" si="371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7">
        <f t="shared" si="366"/>
        <v>2.5000000000000001E-2</v>
      </c>
      <c r="P3959" s="8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1">
        <f t="shared" si="370"/>
        <v>42513.726319444446</v>
      </c>
      <c r="T3959" s="11">
        <f t="shared" si="371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7">
        <f t="shared" si="366"/>
        <v>32.049999999999997</v>
      </c>
      <c r="P3960" s="8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11">
        <f t="shared" si="370"/>
        <v>41816.700370370367</v>
      </c>
      <c r="T3960" s="11">
        <f t="shared" si="371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7">
        <f t="shared" si="366"/>
        <v>24.333333333333336</v>
      </c>
      <c r="P3961" s="8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11">
        <f t="shared" si="370"/>
        <v>41880.538842592592</v>
      </c>
      <c r="T3961" s="11">
        <f t="shared" si="371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7">
        <f t="shared" si="366"/>
        <v>1.5</v>
      </c>
      <c r="P3962" s="8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1">
        <f t="shared" si="370"/>
        <v>42342.595555555556</v>
      </c>
      <c r="T3962" s="11">
        <f t="shared" si="371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7">
        <f t="shared" si="366"/>
        <v>0.42</v>
      </c>
      <c r="P3963" s="8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1">
        <f t="shared" si="370"/>
        <v>41745.641319444447</v>
      </c>
      <c r="T3963" s="11">
        <f t="shared" si="371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7">
        <f t="shared" si="366"/>
        <v>3.214285714285714</v>
      </c>
      <c r="P3964" s="8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1">
        <f t="shared" si="370"/>
        <v>42311.371458333335</v>
      </c>
      <c r="T3964" s="11">
        <f t="shared" si="371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7">
        <f t="shared" si="366"/>
        <v>0</v>
      </c>
      <c r="P3965" s="8" t="e">
        <f t="shared" si="367"/>
        <v>#DIV/0!</v>
      </c>
      <c r="Q3965" s="9" t="str">
        <f t="shared" si="368"/>
        <v>theater</v>
      </c>
      <c r="R3965" s="9" t="str">
        <f t="shared" si="369"/>
        <v>plays</v>
      </c>
      <c r="S3965" s="11">
        <f t="shared" si="370"/>
        <v>42295.904131944444</v>
      </c>
      <c r="T3965" s="11">
        <f t="shared" si="371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7">
        <f t="shared" si="366"/>
        <v>6.3</v>
      </c>
      <c r="P3966" s="8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1">
        <f t="shared" si="370"/>
        <v>42053.472060185188</v>
      </c>
      <c r="T3966" s="11">
        <f t="shared" si="371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7">
        <f t="shared" si="366"/>
        <v>14.249999999999998</v>
      </c>
      <c r="P3967" s="8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1">
        <f t="shared" si="370"/>
        <v>42413.985879629632</v>
      </c>
      <c r="T3967" s="11">
        <f t="shared" si="371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7">
        <f t="shared" si="366"/>
        <v>0.6</v>
      </c>
      <c r="P3968" s="8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1">
        <f t="shared" si="370"/>
        <v>41801.461550925924</v>
      </c>
      <c r="T3968" s="11">
        <f t="shared" si="371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7">
        <f t="shared" si="366"/>
        <v>24.117647058823529</v>
      </c>
      <c r="P3969" s="8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1">
        <f t="shared" si="370"/>
        <v>42770.040590277778</v>
      </c>
      <c r="T3969" s="11">
        <f t="shared" si="371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7">
        <f t="shared" si="366"/>
        <v>10.54</v>
      </c>
      <c r="P3970" s="8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11">
        <f t="shared" si="370"/>
        <v>42452.565659722226</v>
      </c>
      <c r="T3970" s="11">
        <f t="shared" si="371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7">
        <f t="shared" ref="O3971:O4034" si="372">(E3971/D3971)*100</f>
        <v>7.4690265486725664</v>
      </c>
      <c r="P3971" s="8">
        <f t="shared" ref="P3971:P4034" si="373">E3971/L3971</f>
        <v>35.166666666666664</v>
      </c>
      <c r="Q3971" s="9" t="str">
        <f t="shared" ref="Q3971:Q4034" si="374">LEFT(N3971, SEARCH("/",N3971,1)-1)</f>
        <v>theater</v>
      </c>
      <c r="R3971" s="9" t="str">
        <f t="shared" ref="R3971:R4034" si="375">RIGHT(N3971, LEN(N3971)-SEARCH("/",N3971))</f>
        <v>plays</v>
      </c>
      <c r="S3971" s="11">
        <f t="shared" ref="S3971:S4034" si="376">((J3971/(60*60*24))+DATE(1970,1,1))+(-6/24)</f>
        <v>42601.604699074072</v>
      </c>
      <c r="T3971" s="11">
        <f t="shared" ref="T3971:T4034" si="377">((I3971/(60*60*24))+DATE(1970,1,1))+(-6/24)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7">
        <f t="shared" si="372"/>
        <v>7.3333333333333334E-2</v>
      </c>
      <c r="P3972" s="8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1">
        <f t="shared" si="376"/>
        <v>42447.613553240742</v>
      </c>
      <c r="T3972" s="11">
        <f t="shared" si="377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7">
        <f t="shared" si="372"/>
        <v>0.97142857142857131</v>
      </c>
      <c r="P3973" s="8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11">
        <f t="shared" si="376"/>
        <v>41811.286180555559</v>
      </c>
      <c r="T3973" s="11">
        <f t="shared" si="377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7">
        <f t="shared" si="372"/>
        <v>21.099999999999998</v>
      </c>
      <c r="P3974" s="8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11">
        <f t="shared" si="376"/>
        <v>41980.817523148144</v>
      </c>
      <c r="T3974" s="11">
        <f t="shared" si="377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7">
        <f t="shared" si="372"/>
        <v>78.100000000000009</v>
      </c>
      <c r="P3975" s="8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11">
        <f t="shared" si="376"/>
        <v>42469.43414351852</v>
      </c>
      <c r="T3975" s="11">
        <f t="shared" si="377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7">
        <f t="shared" si="372"/>
        <v>32</v>
      </c>
      <c r="P3976" s="8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11">
        <f t="shared" si="376"/>
        <v>42493.296851851846</v>
      </c>
      <c r="T3976" s="11">
        <f t="shared" si="377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7">
        <f t="shared" si="372"/>
        <v>0</v>
      </c>
      <c r="P3977" s="8" t="e">
        <f t="shared" si="373"/>
        <v>#DIV/0!</v>
      </c>
      <c r="Q3977" s="9" t="str">
        <f t="shared" si="374"/>
        <v>theater</v>
      </c>
      <c r="R3977" s="9" t="str">
        <f t="shared" si="375"/>
        <v>plays</v>
      </c>
      <c r="S3977" s="11">
        <f t="shared" si="376"/>
        <v>42534.616875</v>
      </c>
      <c r="T3977" s="11">
        <f t="shared" si="377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7">
        <f t="shared" si="372"/>
        <v>47.692307692307693</v>
      </c>
      <c r="P3978" s="8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1">
        <f t="shared" si="376"/>
        <v>41830.608344907407</v>
      </c>
      <c r="T3978" s="11">
        <f t="shared" si="377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7">
        <f t="shared" si="372"/>
        <v>1.4500000000000002</v>
      </c>
      <c r="P3979" s="8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1">
        <f t="shared" si="376"/>
        <v>42543.538564814815</v>
      </c>
      <c r="T3979" s="11">
        <f t="shared" si="377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7">
        <f t="shared" si="372"/>
        <v>10.7</v>
      </c>
      <c r="P3980" s="8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1">
        <f t="shared" si="376"/>
        <v>41975.392974537041</v>
      </c>
      <c r="T3980" s="11">
        <f t="shared" si="377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7">
        <f t="shared" si="372"/>
        <v>1.8333333333333333</v>
      </c>
      <c r="P3981" s="8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11">
        <f t="shared" si="376"/>
        <v>42069.653437500005</v>
      </c>
      <c r="T3981" s="11">
        <f t="shared" si="377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7">
        <f t="shared" si="372"/>
        <v>18</v>
      </c>
      <c r="P3982" s="8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11">
        <f t="shared" si="376"/>
        <v>41795.348923611113</v>
      </c>
      <c r="T3982" s="11">
        <f t="shared" si="377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7">
        <f t="shared" si="372"/>
        <v>4.083333333333333</v>
      </c>
      <c r="P3983" s="8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1">
        <f t="shared" si="376"/>
        <v>42507.929965277777</v>
      </c>
      <c r="T3983" s="11">
        <f t="shared" si="377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7">
        <f t="shared" si="372"/>
        <v>20</v>
      </c>
      <c r="P3984" s="8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1">
        <f t="shared" si="376"/>
        <v>42132.559953703705</v>
      </c>
      <c r="T3984" s="11">
        <f t="shared" si="377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7">
        <f t="shared" si="372"/>
        <v>34.802513464991023</v>
      </c>
      <c r="P3985" s="8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11">
        <f t="shared" si="376"/>
        <v>41747.61986111111</v>
      </c>
      <c r="T3985" s="11">
        <f t="shared" si="377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7">
        <f t="shared" si="372"/>
        <v>6.3333333333333339</v>
      </c>
      <c r="P3986" s="8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1">
        <f t="shared" si="376"/>
        <v>41920.713472222225</v>
      </c>
      <c r="T3986" s="11">
        <f t="shared" si="377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7">
        <f t="shared" si="372"/>
        <v>32.049999999999997</v>
      </c>
      <c r="P3987" s="8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11">
        <f t="shared" si="376"/>
        <v>42399.457407407404</v>
      </c>
      <c r="T3987" s="11">
        <f t="shared" si="377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7">
        <f t="shared" si="372"/>
        <v>9.76</v>
      </c>
      <c r="P3988" s="8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11">
        <f t="shared" si="376"/>
        <v>42467.298541666663</v>
      </c>
      <c r="T3988" s="11">
        <f t="shared" si="377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7">
        <f t="shared" si="372"/>
        <v>37.75</v>
      </c>
      <c r="P3989" s="8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11">
        <f t="shared" si="376"/>
        <v>41765.67465277778</v>
      </c>
      <c r="T3989" s="11">
        <f t="shared" si="377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7">
        <f t="shared" si="372"/>
        <v>2.1333333333333333</v>
      </c>
      <c r="P3990" s="8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1">
        <f t="shared" si="376"/>
        <v>42229.83116898148</v>
      </c>
      <c r="T3990" s="11">
        <f t="shared" si="377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7">
        <f t="shared" si="372"/>
        <v>0</v>
      </c>
      <c r="P3991" s="8" t="e">
        <f t="shared" si="373"/>
        <v>#DIV/0!</v>
      </c>
      <c r="Q3991" s="9" t="str">
        <f t="shared" si="374"/>
        <v>theater</v>
      </c>
      <c r="R3991" s="9" t="str">
        <f t="shared" si="375"/>
        <v>plays</v>
      </c>
      <c r="S3991" s="11">
        <f t="shared" si="376"/>
        <v>42286.499780092592</v>
      </c>
      <c r="T3991" s="11">
        <f t="shared" si="377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7">
        <f t="shared" si="372"/>
        <v>4.1818181818181817</v>
      </c>
      <c r="P3992" s="8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1">
        <f t="shared" si="376"/>
        <v>42401.422372685185</v>
      </c>
      <c r="T3992" s="11">
        <f t="shared" si="377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7">
        <f t="shared" si="372"/>
        <v>20</v>
      </c>
      <c r="P3993" s="8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1">
        <f t="shared" si="376"/>
        <v>42125.394467592589</v>
      </c>
      <c r="T3993" s="11">
        <f t="shared" si="377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7">
        <f t="shared" si="372"/>
        <v>5.41</v>
      </c>
      <c r="P3994" s="8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11">
        <f t="shared" si="376"/>
        <v>42289.69049768518</v>
      </c>
      <c r="T3994" s="11">
        <f t="shared" si="377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7">
        <f t="shared" si="372"/>
        <v>6.0000000000000001E-3</v>
      </c>
      <c r="P3995" s="8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1">
        <f t="shared" si="376"/>
        <v>42107.614722222221</v>
      </c>
      <c r="T3995" s="11">
        <f t="shared" si="377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7">
        <f t="shared" si="372"/>
        <v>0.25</v>
      </c>
      <c r="P3996" s="8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1">
        <f t="shared" si="376"/>
        <v>41809.139930555553</v>
      </c>
      <c r="T3996" s="11">
        <f t="shared" si="377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7">
        <f t="shared" si="372"/>
        <v>35</v>
      </c>
      <c r="P3997" s="8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1">
        <f t="shared" si="376"/>
        <v>42019.433761574073</v>
      </c>
      <c r="T3997" s="11">
        <f t="shared" si="377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7">
        <f t="shared" si="372"/>
        <v>16.566666666666666</v>
      </c>
      <c r="P3998" s="8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11">
        <f t="shared" si="376"/>
        <v>41950.016944444447</v>
      </c>
      <c r="T3998" s="11">
        <f t="shared" si="377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7">
        <f t="shared" si="372"/>
        <v>0</v>
      </c>
      <c r="P3999" s="8" t="e">
        <f t="shared" si="373"/>
        <v>#DIV/0!</v>
      </c>
      <c r="Q3999" s="9" t="str">
        <f t="shared" si="374"/>
        <v>theater</v>
      </c>
      <c r="R3999" s="9" t="str">
        <f t="shared" si="375"/>
        <v>plays</v>
      </c>
      <c r="S3999" s="11">
        <f t="shared" si="376"/>
        <v>42069.141446759255</v>
      </c>
      <c r="T3999" s="11">
        <f t="shared" si="377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7">
        <f t="shared" si="372"/>
        <v>57.199999999999996</v>
      </c>
      <c r="P4000" s="8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11">
        <f t="shared" si="376"/>
        <v>42061.713263888887</v>
      </c>
      <c r="T4000" s="11">
        <f t="shared" si="377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7">
        <f t="shared" si="372"/>
        <v>16.514285714285716</v>
      </c>
      <c r="P4001" s="8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11">
        <f t="shared" si="376"/>
        <v>41842.578680555554</v>
      </c>
      <c r="T4001" s="11">
        <f t="shared" si="377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7">
        <f t="shared" si="372"/>
        <v>0.125</v>
      </c>
      <c r="P4002" s="8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1">
        <f t="shared" si="376"/>
        <v>42437.39534722222</v>
      </c>
      <c r="T4002" s="11">
        <f t="shared" si="377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7">
        <f t="shared" si="372"/>
        <v>37.75</v>
      </c>
      <c r="P4003" s="8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11">
        <f t="shared" si="376"/>
        <v>42775.714212962965</v>
      </c>
      <c r="T4003" s="11">
        <f t="shared" si="377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7">
        <f t="shared" si="372"/>
        <v>1.8399999999999999</v>
      </c>
      <c r="P4004" s="8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1">
        <f t="shared" si="376"/>
        <v>41878.793530092589</v>
      </c>
      <c r="T4004" s="11">
        <f t="shared" si="377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7">
        <f t="shared" si="372"/>
        <v>10.050000000000001</v>
      </c>
      <c r="P4005" s="8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1">
        <f t="shared" si="376"/>
        <v>42020.337349537032</v>
      </c>
      <c r="T4005" s="11">
        <f t="shared" si="377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7">
        <f t="shared" si="372"/>
        <v>0.2</v>
      </c>
      <c r="P4006" s="8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1">
        <f t="shared" si="376"/>
        <v>41889.91269675926</v>
      </c>
      <c r="T4006" s="11">
        <f t="shared" si="377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7">
        <f t="shared" si="372"/>
        <v>1.3333333333333335</v>
      </c>
      <c r="P4007" s="8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1">
        <f t="shared" si="376"/>
        <v>41872.557696759257</v>
      </c>
      <c r="T4007" s="11">
        <f t="shared" si="377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7">
        <f t="shared" si="372"/>
        <v>6.6666666666666671E-3</v>
      </c>
      <c r="P4008" s="8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1">
        <f t="shared" si="376"/>
        <v>42391.522997685184</v>
      </c>
      <c r="T4008" s="11">
        <f t="shared" si="377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7">
        <f t="shared" si="372"/>
        <v>0.25</v>
      </c>
      <c r="P4009" s="8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1">
        <f t="shared" si="376"/>
        <v>41848.522928240738</v>
      </c>
      <c r="T4009" s="11">
        <f t="shared" si="377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7">
        <f t="shared" si="372"/>
        <v>6</v>
      </c>
      <c r="P4010" s="8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1">
        <f t="shared" si="376"/>
        <v>42177.714201388888</v>
      </c>
      <c r="T4010" s="11">
        <f t="shared" si="377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7">
        <f t="shared" si="372"/>
        <v>3.8860103626943006</v>
      </c>
      <c r="P4011" s="8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1">
        <f t="shared" si="376"/>
        <v>41851.450925925928</v>
      </c>
      <c r="T4011" s="11">
        <f t="shared" si="377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7">
        <f t="shared" si="372"/>
        <v>24.194444444444443</v>
      </c>
      <c r="P4012" s="8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11">
        <f t="shared" si="376"/>
        <v>41921.520439814813</v>
      </c>
      <c r="T4012" s="11">
        <f t="shared" si="377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7">
        <f t="shared" si="372"/>
        <v>7.6</v>
      </c>
      <c r="P4013" s="8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1">
        <f t="shared" si="376"/>
        <v>42002.29488425926</v>
      </c>
      <c r="T4013" s="11">
        <f t="shared" si="377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7">
        <f t="shared" si="372"/>
        <v>0</v>
      </c>
      <c r="P4014" s="8" t="e">
        <f t="shared" si="373"/>
        <v>#DIV/0!</v>
      </c>
      <c r="Q4014" s="9" t="str">
        <f t="shared" si="374"/>
        <v>theater</v>
      </c>
      <c r="R4014" s="9" t="str">
        <f t="shared" si="375"/>
        <v>plays</v>
      </c>
      <c r="S4014" s="11">
        <f t="shared" si="376"/>
        <v>42096.294548611113</v>
      </c>
      <c r="T4014" s="11">
        <f t="shared" si="377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7">
        <f t="shared" si="372"/>
        <v>1.3</v>
      </c>
      <c r="P4015" s="8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1">
        <f t="shared" si="376"/>
        <v>42021.051192129627</v>
      </c>
      <c r="T4015" s="11">
        <f t="shared" si="377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7">
        <f t="shared" si="372"/>
        <v>0</v>
      </c>
      <c r="P4016" s="8" t="e">
        <f t="shared" si="373"/>
        <v>#DIV/0!</v>
      </c>
      <c r="Q4016" s="9" t="str">
        <f t="shared" si="374"/>
        <v>theater</v>
      </c>
      <c r="R4016" s="9" t="str">
        <f t="shared" si="375"/>
        <v>plays</v>
      </c>
      <c r="S4016" s="11">
        <f t="shared" si="376"/>
        <v>42418.996168981481</v>
      </c>
      <c r="T4016" s="11">
        <f t="shared" si="377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7">
        <f t="shared" si="372"/>
        <v>1.4285714285714287E-2</v>
      </c>
      <c r="P4017" s="8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1">
        <f t="shared" si="376"/>
        <v>42174.530821759261</v>
      </c>
      <c r="T4017" s="11">
        <f t="shared" si="377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7">
        <f t="shared" si="372"/>
        <v>14.000000000000002</v>
      </c>
      <c r="P4018" s="8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1">
        <f t="shared" si="376"/>
        <v>41869.622685185182</v>
      </c>
      <c r="T4018" s="11">
        <f t="shared" si="377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7">
        <f t="shared" si="372"/>
        <v>1.05</v>
      </c>
      <c r="P4019" s="8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1">
        <f t="shared" si="376"/>
        <v>41856.422152777777</v>
      </c>
      <c r="T4019" s="11">
        <f t="shared" si="377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7">
        <f t="shared" si="372"/>
        <v>8.6666666666666679</v>
      </c>
      <c r="P4020" s="8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1">
        <f t="shared" si="376"/>
        <v>42620.66097222222</v>
      </c>
      <c r="T4020" s="11">
        <f t="shared" si="377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7">
        <f t="shared" si="372"/>
        <v>0.82857142857142851</v>
      </c>
      <c r="P4021" s="8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1">
        <f t="shared" si="376"/>
        <v>42417.425879629634</v>
      </c>
      <c r="T4021" s="11">
        <f t="shared" si="377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7">
        <f t="shared" si="372"/>
        <v>16.666666666666664</v>
      </c>
      <c r="P4022" s="8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11">
        <f t="shared" si="376"/>
        <v>42056.940960648149</v>
      </c>
      <c r="T4022" s="11">
        <f t="shared" si="377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7">
        <f t="shared" si="372"/>
        <v>0.83333333333333337</v>
      </c>
      <c r="P4023" s="8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1">
        <f t="shared" si="376"/>
        <v>41878.661550925928</v>
      </c>
      <c r="T4023" s="11">
        <f t="shared" si="377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7">
        <f t="shared" si="372"/>
        <v>69.561111111111103</v>
      </c>
      <c r="P4024" s="8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11">
        <f t="shared" si="376"/>
        <v>41990.334108796298</v>
      </c>
      <c r="T4024" s="11">
        <f t="shared" si="377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7">
        <f t="shared" si="372"/>
        <v>0</v>
      </c>
      <c r="P4025" s="8" t="e">
        <f t="shared" si="373"/>
        <v>#DIV/0!</v>
      </c>
      <c r="Q4025" s="9" t="str">
        <f t="shared" si="374"/>
        <v>theater</v>
      </c>
      <c r="R4025" s="9" t="str">
        <f t="shared" si="375"/>
        <v>plays</v>
      </c>
      <c r="S4025" s="11">
        <f t="shared" si="376"/>
        <v>42408.749571759261</v>
      </c>
      <c r="T4025" s="11">
        <f t="shared" si="377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7">
        <f t="shared" si="372"/>
        <v>1.25</v>
      </c>
      <c r="P4026" s="8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1">
        <f t="shared" si="376"/>
        <v>42217.420104166667</v>
      </c>
      <c r="T4026" s="11">
        <f t="shared" si="377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7">
        <f t="shared" si="372"/>
        <v>5</v>
      </c>
      <c r="P4027" s="8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1">
        <f t="shared" si="376"/>
        <v>42150.987685185188</v>
      </c>
      <c r="T4027" s="11">
        <f t="shared" si="377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7">
        <f t="shared" si="372"/>
        <v>0</v>
      </c>
      <c r="P4028" s="8" t="e">
        <f t="shared" si="373"/>
        <v>#DIV/0!</v>
      </c>
      <c r="Q4028" s="9" t="str">
        <f t="shared" si="374"/>
        <v>theater</v>
      </c>
      <c r="R4028" s="9" t="str">
        <f t="shared" si="375"/>
        <v>plays</v>
      </c>
      <c r="S4028" s="11">
        <f t="shared" si="376"/>
        <v>42282.405543981484</v>
      </c>
      <c r="T4028" s="11">
        <f t="shared" si="377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7">
        <f t="shared" si="372"/>
        <v>7.166666666666667</v>
      </c>
      <c r="P4029" s="8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11">
        <f t="shared" si="376"/>
        <v>42768.72084490741</v>
      </c>
      <c r="T4029" s="11">
        <f t="shared" si="377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7">
        <f t="shared" si="372"/>
        <v>28.050000000000004</v>
      </c>
      <c r="P4030" s="8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1">
        <f t="shared" si="376"/>
        <v>41765.688657407409</v>
      </c>
      <c r="T4030" s="11">
        <f t="shared" si="377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7">
        <f t="shared" si="372"/>
        <v>0</v>
      </c>
      <c r="P4031" s="8" t="e">
        <f t="shared" si="373"/>
        <v>#DIV/0!</v>
      </c>
      <c r="Q4031" s="9" t="str">
        <f t="shared" si="374"/>
        <v>theater</v>
      </c>
      <c r="R4031" s="9" t="str">
        <f t="shared" si="375"/>
        <v>plays</v>
      </c>
      <c r="S4031" s="11">
        <f t="shared" si="376"/>
        <v>42321.77511574074</v>
      </c>
      <c r="T4031" s="11">
        <f t="shared" si="377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7">
        <f t="shared" si="372"/>
        <v>16</v>
      </c>
      <c r="P4032" s="8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11">
        <f t="shared" si="376"/>
        <v>42374.405081018514</v>
      </c>
      <c r="T4032" s="11">
        <f t="shared" si="377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7">
        <f t="shared" si="372"/>
        <v>0</v>
      </c>
      <c r="P4033" s="8" t="e">
        <f t="shared" si="373"/>
        <v>#DIV/0!</v>
      </c>
      <c r="Q4033" s="9" t="str">
        <f t="shared" si="374"/>
        <v>theater</v>
      </c>
      <c r="R4033" s="9" t="str">
        <f t="shared" si="375"/>
        <v>plays</v>
      </c>
      <c r="S4033" s="11">
        <f t="shared" si="376"/>
        <v>41941.335231481484</v>
      </c>
      <c r="T4033" s="11">
        <f t="shared" si="377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7">
        <f t="shared" si="372"/>
        <v>6.8287037037037033</v>
      </c>
      <c r="P4034" s="8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1">
        <f t="shared" si="376"/>
        <v>42293.559212962966</v>
      </c>
      <c r="T4034" s="11">
        <f t="shared" si="377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7">
        <f t="shared" ref="O4035:O4098" si="378">(E4035/D4035)*100</f>
        <v>25.698702928870294</v>
      </c>
      <c r="P4035" s="8">
        <f t="shared" ref="P4035:P4098" si="379">E4035/L4035</f>
        <v>65.340319148936175</v>
      </c>
      <c r="Q4035" s="9" t="str">
        <f t="shared" ref="Q4035:Q4098" si="380">LEFT(N4035, SEARCH("/",N4035,1)-1)</f>
        <v>theater</v>
      </c>
      <c r="R4035" s="9" t="str">
        <f t="shared" ref="R4035:R4098" si="381">RIGHT(N4035, LEN(N4035)-SEARCH("/",N4035))</f>
        <v>plays</v>
      </c>
      <c r="S4035" s="11">
        <f t="shared" ref="S4035:S4098" si="382">((J4035/(60*60*24))+DATE(1970,1,1))+(-6/24)</f>
        <v>42614.018796296295</v>
      </c>
      <c r="T4035" s="11">
        <f t="shared" ref="T4035:T4098" si="383">((I4035/(60*60*24))+DATE(1970,1,1))+(-6/24)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7">
        <f t="shared" si="378"/>
        <v>1.4814814814814816</v>
      </c>
      <c r="P4036" s="8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1">
        <f t="shared" si="382"/>
        <v>42067.697337962964</v>
      </c>
      <c r="T4036" s="11">
        <f t="shared" si="383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7">
        <f t="shared" si="378"/>
        <v>36.85</v>
      </c>
      <c r="P4037" s="8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1">
        <f t="shared" si="382"/>
        <v>41903.632951388892</v>
      </c>
      <c r="T4037" s="11">
        <f t="shared" si="383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7">
        <f t="shared" si="378"/>
        <v>47.05</v>
      </c>
      <c r="P4038" s="8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11">
        <f t="shared" si="382"/>
        <v>41804.687083333338</v>
      </c>
      <c r="T4038" s="11">
        <f t="shared" si="383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7">
        <f t="shared" si="378"/>
        <v>11.428571428571429</v>
      </c>
      <c r="P4039" s="8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1">
        <f t="shared" si="382"/>
        <v>42496.820775462962</v>
      </c>
      <c r="T4039" s="11">
        <f t="shared" si="383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7">
        <f t="shared" si="378"/>
        <v>12.04</v>
      </c>
      <c r="P4040" s="8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1">
        <f t="shared" si="382"/>
        <v>41869.548726851848</v>
      </c>
      <c r="T4040" s="11">
        <f t="shared" si="383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7">
        <f t="shared" si="378"/>
        <v>60</v>
      </c>
      <c r="P4041" s="8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1">
        <f t="shared" si="382"/>
        <v>42305.420914351853</v>
      </c>
      <c r="T4041" s="11">
        <f t="shared" si="383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7">
        <f t="shared" si="378"/>
        <v>31.25</v>
      </c>
      <c r="P4042" s="8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1">
        <f t="shared" si="382"/>
        <v>42143.981527777782</v>
      </c>
      <c r="T4042" s="11">
        <f t="shared" si="383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7">
        <f t="shared" si="378"/>
        <v>0.42</v>
      </c>
      <c r="P4043" s="8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1">
        <f t="shared" si="382"/>
        <v>42559.224004629628</v>
      </c>
      <c r="T4043" s="11">
        <f t="shared" si="383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7">
        <f t="shared" si="378"/>
        <v>0.21</v>
      </c>
      <c r="P4044" s="8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1">
        <f t="shared" si="382"/>
        <v>41994.834074074075</v>
      </c>
      <c r="T4044" s="11">
        <f t="shared" si="383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7">
        <f t="shared" si="378"/>
        <v>0</v>
      </c>
      <c r="P4045" s="8" t="e">
        <f t="shared" si="379"/>
        <v>#DIV/0!</v>
      </c>
      <c r="Q4045" s="9" t="str">
        <f t="shared" si="380"/>
        <v>theater</v>
      </c>
      <c r="R4045" s="9" t="str">
        <f t="shared" si="381"/>
        <v>plays</v>
      </c>
      <c r="S4045" s="11">
        <f t="shared" si="382"/>
        <v>41948.707465277781</v>
      </c>
      <c r="T4045" s="11">
        <f t="shared" si="383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7">
        <f t="shared" si="378"/>
        <v>37.5</v>
      </c>
      <c r="P4046" s="8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1">
        <f t="shared" si="382"/>
        <v>42073.969699074078</v>
      </c>
      <c r="T4046" s="11">
        <f t="shared" si="383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7">
        <f t="shared" si="378"/>
        <v>0.02</v>
      </c>
      <c r="P4047" s="8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1">
        <f t="shared" si="382"/>
        <v>41841.951261574075</v>
      </c>
      <c r="T4047" s="11">
        <f t="shared" si="383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7">
        <f t="shared" si="378"/>
        <v>8.2142857142857135</v>
      </c>
      <c r="P4048" s="8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11">
        <f t="shared" si="382"/>
        <v>41904.400578703702</v>
      </c>
      <c r="T4048" s="11">
        <f t="shared" si="383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7">
        <f t="shared" si="378"/>
        <v>2.1999999999999997</v>
      </c>
      <c r="P4049" s="8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1">
        <f t="shared" si="382"/>
        <v>41990.772488425922</v>
      </c>
      <c r="T4049" s="11">
        <f t="shared" si="383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7">
        <f t="shared" si="378"/>
        <v>17.652941176470588</v>
      </c>
      <c r="P4050" s="8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11">
        <f t="shared" si="382"/>
        <v>42436.259108796294</v>
      </c>
      <c r="T4050" s="11">
        <f t="shared" si="383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7">
        <f t="shared" si="378"/>
        <v>0.08</v>
      </c>
      <c r="P4051" s="8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1">
        <f t="shared" si="382"/>
        <v>42169.708506944444</v>
      </c>
      <c r="T4051" s="11">
        <f t="shared" si="383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7">
        <f t="shared" si="378"/>
        <v>6.6666666666666666E-2</v>
      </c>
      <c r="P4052" s="8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1">
        <f t="shared" si="382"/>
        <v>41905.386469907404</v>
      </c>
      <c r="T4052" s="11">
        <f t="shared" si="383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7">
        <f t="shared" si="378"/>
        <v>0</v>
      </c>
      <c r="P4053" s="8" t="e">
        <f t="shared" si="379"/>
        <v>#DIV/0!</v>
      </c>
      <c r="Q4053" s="9" t="str">
        <f t="shared" si="380"/>
        <v>theater</v>
      </c>
      <c r="R4053" s="9" t="str">
        <f t="shared" si="381"/>
        <v>plays</v>
      </c>
      <c r="S4053" s="11">
        <f t="shared" si="382"/>
        <v>41761.560150462959</v>
      </c>
      <c r="T4053" s="11">
        <f t="shared" si="383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7">
        <f t="shared" si="378"/>
        <v>37.533333333333339</v>
      </c>
      <c r="P4054" s="8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11">
        <f t="shared" si="382"/>
        <v>41865.628657407404</v>
      </c>
      <c r="T4054" s="11">
        <f t="shared" si="383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7">
        <f t="shared" si="378"/>
        <v>22</v>
      </c>
      <c r="P4055" s="8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1">
        <f t="shared" si="382"/>
        <v>41928.440138888887</v>
      </c>
      <c r="T4055" s="11">
        <f t="shared" si="383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7">
        <f t="shared" si="378"/>
        <v>0</v>
      </c>
      <c r="P4056" s="8" t="e">
        <f t="shared" si="379"/>
        <v>#DIV/0!</v>
      </c>
      <c r="Q4056" s="9" t="str">
        <f t="shared" si="380"/>
        <v>theater</v>
      </c>
      <c r="R4056" s="9" t="str">
        <f t="shared" si="381"/>
        <v>plays</v>
      </c>
      <c r="S4056" s="11">
        <f t="shared" si="382"/>
        <v>42613.591261574074</v>
      </c>
      <c r="T4056" s="11">
        <f t="shared" si="383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7">
        <f t="shared" si="378"/>
        <v>17.62</v>
      </c>
      <c r="P4057" s="8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11">
        <f t="shared" si="382"/>
        <v>41779.398506944446</v>
      </c>
      <c r="T4057" s="11">
        <f t="shared" si="383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7">
        <f t="shared" si="378"/>
        <v>53</v>
      </c>
      <c r="P4058" s="8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11">
        <f t="shared" si="382"/>
        <v>42534.683321759258</v>
      </c>
      <c r="T4058" s="11">
        <f t="shared" si="383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7">
        <f t="shared" si="378"/>
        <v>22.142857142857142</v>
      </c>
      <c r="P4059" s="8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11">
        <f t="shared" si="382"/>
        <v>42310.718518518523</v>
      </c>
      <c r="T4059" s="11">
        <f t="shared" si="383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7">
        <f t="shared" si="378"/>
        <v>2.5333333333333332</v>
      </c>
      <c r="P4060" s="8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1">
        <f t="shared" si="382"/>
        <v>42445.810694444444</v>
      </c>
      <c r="T4060" s="11">
        <f t="shared" si="383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7">
        <f t="shared" si="378"/>
        <v>2.5</v>
      </c>
      <c r="P4061" s="8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11">
        <f t="shared" si="382"/>
        <v>41866.390648148146</v>
      </c>
      <c r="T4061" s="11">
        <f t="shared" si="383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7">
        <f t="shared" si="378"/>
        <v>2.85</v>
      </c>
      <c r="P4062" s="8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1">
        <f t="shared" si="382"/>
        <v>41779.445092592592</v>
      </c>
      <c r="T4062" s="11">
        <f t="shared" si="383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7">
        <f t="shared" si="378"/>
        <v>0</v>
      </c>
      <c r="P4063" s="8" t="e">
        <f t="shared" si="379"/>
        <v>#DIV/0!</v>
      </c>
      <c r="Q4063" s="9" t="str">
        <f t="shared" si="380"/>
        <v>theater</v>
      </c>
      <c r="R4063" s="9" t="str">
        <f t="shared" si="381"/>
        <v>plays</v>
      </c>
      <c r="S4063" s="11">
        <f t="shared" si="382"/>
        <v>42420.891469907408</v>
      </c>
      <c r="T4063" s="11">
        <f t="shared" si="383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7">
        <f t="shared" si="378"/>
        <v>2.4500000000000002</v>
      </c>
      <c r="P4064" s="8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11">
        <f t="shared" si="382"/>
        <v>42523.489212962959</v>
      </c>
      <c r="T4064" s="11">
        <f t="shared" si="383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7">
        <f t="shared" si="378"/>
        <v>1.4210526315789473</v>
      </c>
      <c r="P4065" s="8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1">
        <f t="shared" si="382"/>
        <v>41787.431527777779</v>
      </c>
      <c r="T4065" s="11">
        <f t="shared" si="383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7">
        <f t="shared" si="378"/>
        <v>19.25</v>
      </c>
      <c r="P4066" s="8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11">
        <f t="shared" si="382"/>
        <v>42093.338263888887</v>
      </c>
      <c r="T4066" s="11">
        <f t="shared" si="383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7">
        <f t="shared" si="378"/>
        <v>0.67500000000000004</v>
      </c>
      <c r="P4067" s="8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1">
        <f t="shared" si="382"/>
        <v>41833.701516203706</v>
      </c>
      <c r="T4067" s="11">
        <f t="shared" si="383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7">
        <f t="shared" si="378"/>
        <v>0.16666666666666669</v>
      </c>
      <c r="P4068" s="8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1">
        <f t="shared" si="382"/>
        <v>42478.789212962962</v>
      </c>
      <c r="T4068" s="11">
        <f t="shared" si="383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7">
        <f t="shared" si="378"/>
        <v>60.9</v>
      </c>
      <c r="P4069" s="8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11">
        <f t="shared" si="382"/>
        <v>42234.867476851854</v>
      </c>
      <c r="T4069" s="11">
        <f t="shared" si="383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7">
        <f t="shared" si="378"/>
        <v>1</v>
      </c>
      <c r="P4070" s="8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1">
        <f t="shared" si="382"/>
        <v>42718.713599537034</v>
      </c>
      <c r="T4070" s="11">
        <f t="shared" si="383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7">
        <f t="shared" si="378"/>
        <v>34.4</v>
      </c>
      <c r="P4071" s="8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11">
        <f t="shared" si="382"/>
        <v>42022.411527777775</v>
      </c>
      <c r="T4071" s="11">
        <f t="shared" si="383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7">
        <f t="shared" si="378"/>
        <v>16.5</v>
      </c>
      <c r="P4072" s="8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1">
        <f t="shared" si="382"/>
        <v>42031.416898148149</v>
      </c>
      <c r="T4072" s="11">
        <f t="shared" si="383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7">
        <f t="shared" si="378"/>
        <v>0</v>
      </c>
      <c r="P4073" s="8" t="e">
        <f t="shared" si="379"/>
        <v>#DIV/0!</v>
      </c>
      <c r="Q4073" s="9" t="str">
        <f t="shared" si="380"/>
        <v>theater</v>
      </c>
      <c r="R4073" s="9" t="str">
        <f t="shared" si="381"/>
        <v>plays</v>
      </c>
      <c r="S4073" s="11">
        <f t="shared" si="382"/>
        <v>42700.554756944446</v>
      </c>
      <c r="T4073" s="11">
        <f t="shared" si="383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7">
        <f t="shared" si="378"/>
        <v>0.4</v>
      </c>
      <c r="P4074" s="8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1">
        <f t="shared" si="382"/>
        <v>41812.52443287037</v>
      </c>
      <c r="T4074" s="11">
        <f t="shared" si="383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7">
        <f t="shared" si="378"/>
        <v>1.0571428571428572</v>
      </c>
      <c r="P4075" s="8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1">
        <f t="shared" si="382"/>
        <v>42078.095208333332</v>
      </c>
      <c r="T4075" s="11">
        <f t="shared" si="383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7">
        <f t="shared" si="378"/>
        <v>26.727272727272727</v>
      </c>
      <c r="P4076" s="8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1">
        <f t="shared" si="382"/>
        <v>42283.302951388891</v>
      </c>
      <c r="T4076" s="11">
        <f t="shared" si="383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7">
        <f t="shared" si="378"/>
        <v>28.799999999999997</v>
      </c>
      <c r="P4077" s="8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11">
        <f t="shared" si="382"/>
        <v>41778.795937499999</v>
      </c>
      <c r="T4077" s="11">
        <f t="shared" si="383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7">
        <f t="shared" si="378"/>
        <v>0</v>
      </c>
      <c r="P4078" s="8" t="e">
        <f t="shared" si="379"/>
        <v>#DIV/0!</v>
      </c>
      <c r="Q4078" s="9" t="str">
        <f t="shared" si="380"/>
        <v>theater</v>
      </c>
      <c r="R4078" s="9" t="str">
        <f t="shared" si="381"/>
        <v>plays</v>
      </c>
      <c r="S4078" s="11">
        <f t="shared" si="382"/>
        <v>41905.545706018514</v>
      </c>
      <c r="T4078" s="11">
        <f t="shared" si="383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7">
        <f t="shared" si="378"/>
        <v>8.9</v>
      </c>
      <c r="P4079" s="8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1">
        <f t="shared" si="382"/>
        <v>42695.4605787037</v>
      </c>
      <c r="T4079" s="11">
        <f t="shared" si="383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7">
        <f t="shared" si="378"/>
        <v>0</v>
      </c>
      <c r="P4080" s="8" t="e">
        <f t="shared" si="379"/>
        <v>#DIV/0!</v>
      </c>
      <c r="Q4080" s="9" t="str">
        <f t="shared" si="380"/>
        <v>theater</v>
      </c>
      <c r="R4080" s="9" t="str">
        <f t="shared" si="381"/>
        <v>plays</v>
      </c>
      <c r="S4080" s="11">
        <f t="shared" si="382"/>
        <v>42732.537523148145</v>
      </c>
      <c r="T4080" s="11">
        <f t="shared" si="383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7">
        <f t="shared" si="378"/>
        <v>0.16666666666666669</v>
      </c>
      <c r="P4081" s="8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1">
        <f t="shared" si="382"/>
        <v>42510.688900462963</v>
      </c>
      <c r="T4081" s="11">
        <f t="shared" si="383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7">
        <f t="shared" si="378"/>
        <v>0</v>
      </c>
      <c r="P4082" s="8" t="e">
        <f t="shared" si="379"/>
        <v>#DIV/0!</v>
      </c>
      <c r="Q4082" s="9" t="str">
        <f t="shared" si="380"/>
        <v>theater</v>
      </c>
      <c r="R4082" s="9" t="str">
        <f t="shared" si="381"/>
        <v>plays</v>
      </c>
      <c r="S4082" s="11">
        <f t="shared" si="382"/>
        <v>42511.448101851856</v>
      </c>
      <c r="T4082" s="11">
        <f t="shared" si="383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7">
        <f t="shared" si="378"/>
        <v>15.737410071942445</v>
      </c>
      <c r="P4083" s="8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11">
        <f t="shared" si="382"/>
        <v>42041.331307870365</v>
      </c>
      <c r="T4083" s="11">
        <f t="shared" si="383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7">
        <f t="shared" si="378"/>
        <v>2</v>
      </c>
      <c r="P4084" s="8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1">
        <f t="shared" si="382"/>
        <v>42306.939270833333</v>
      </c>
      <c r="T4084" s="11">
        <f t="shared" si="383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7">
        <f t="shared" si="378"/>
        <v>21.685714285714287</v>
      </c>
      <c r="P4085" s="8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1">
        <f t="shared" si="382"/>
        <v>42353.511759259258</v>
      </c>
      <c r="T4085" s="11">
        <f t="shared" si="383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7">
        <f t="shared" si="378"/>
        <v>0.33333333333333337</v>
      </c>
      <c r="P4086" s="8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1">
        <f t="shared" si="382"/>
        <v>42622.186412037037</v>
      </c>
      <c r="T4086" s="11">
        <f t="shared" si="383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7">
        <f t="shared" si="378"/>
        <v>0.2857142857142857</v>
      </c>
      <c r="P4087" s="8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1">
        <f t="shared" si="382"/>
        <v>42058.353877314818</v>
      </c>
      <c r="T4087" s="11">
        <f t="shared" si="383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7">
        <f t="shared" si="378"/>
        <v>4.7</v>
      </c>
      <c r="P4088" s="8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1">
        <f t="shared" si="382"/>
        <v>42304.690960648149</v>
      </c>
      <c r="T4088" s="11">
        <f t="shared" si="383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7">
        <f t="shared" si="378"/>
        <v>0</v>
      </c>
      <c r="P4089" s="8" t="e">
        <f t="shared" si="379"/>
        <v>#DIV/0!</v>
      </c>
      <c r="Q4089" s="9" t="str">
        <f t="shared" si="380"/>
        <v>theater</v>
      </c>
      <c r="R4089" s="9" t="str">
        <f t="shared" si="381"/>
        <v>plays</v>
      </c>
      <c r="S4089" s="11">
        <f t="shared" si="382"/>
        <v>42538.492893518516</v>
      </c>
      <c r="T4089" s="11">
        <f t="shared" si="383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7">
        <f t="shared" si="378"/>
        <v>10.8</v>
      </c>
      <c r="P4090" s="8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1">
        <f t="shared" si="382"/>
        <v>41990.362546296295</v>
      </c>
      <c r="T4090" s="11">
        <f t="shared" si="383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7">
        <f t="shared" si="378"/>
        <v>4.8</v>
      </c>
      <c r="P4091" s="8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1">
        <f t="shared" si="382"/>
        <v>42122.482499999998</v>
      </c>
      <c r="T4091" s="11">
        <f t="shared" si="383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7">
        <f t="shared" si="378"/>
        <v>3.2</v>
      </c>
      <c r="P4092" s="8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11">
        <f t="shared" si="382"/>
        <v>42209.42288194444</v>
      </c>
      <c r="T4092" s="11">
        <f t="shared" si="383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7">
        <f t="shared" si="378"/>
        <v>12.75</v>
      </c>
      <c r="P4093" s="8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1">
        <f t="shared" si="382"/>
        <v>41990.256377314814</v>
      </c>
      <c r="T4093" s="11">
        <f t="shared" si="383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7">
        <f t="shared" si="378"/>
        <v>1.8181818181818181E-2</v>
      </c>
      <c r="P4094" s="8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1">
        <f t="shared" si="382"/>
        <v>42038.944988425923</v>
      </c>
      <c r="T4094" s="11">
        <f t="shared" si="383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7">
        <f t="shared" si="378"/>
        <v>2.4</v>
      </c>
      <c r="P4095" s="8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1">
        <f t="shared" si="382"/>
        <v>42178.565891203703</v>
      </c>
      <c r="T4095" s="11">
        <f t="shared" si="383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7">
        <f t="shared" si="378"/>
        <v>36.5</v>
      </c>
      <c r="P4096" s="8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1">
        <f t="shared" si="382"/>
        <v>41889.836805555555</v>
      </c>
      <c r="T4096" s="11">
        <f t="shared" si="383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7">
        <f t="shared" si="378"/>
        <v>2.666666666666667</v>
      </c>
      <c r="P4097" s="8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1">
        <f t="shared" si="382"/>
        <v>42692.781828703708</v>
      </c>
      <c r="T4097" s="11">
        <f t="shared" si="383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7">
        <f t="shared" si="378"/>
        <v>11.428571428571429</v>
      </c>
      <c r="P4098" s="8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1">
        <f t="shared" si="382"/>
        <v>42750.280312499999</v>
      </c>
      <c r="T4098" s="11">
        <f t="shared" si="383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7">
        <f t="shared" ref="O4099:O4115" si="384">(E4099/D4099)*100</f>
        <v>0</v>
      </c>
      <c r="P4099" s="8" t="e">
        <f t="shared" ref="P4099:P4115" si="385">E4099/L4099</f>
        <v>#DIV/0!</v>
      </c>
      <c r="Q4099" s="9" t="str">
        <f t="shared" ref="Q4099:Q4115" si="386">LEFT(N4099, SEARCH("/",N4099,1)-1)</f>
        <v>theater</v>
      </c>
      <c r="R4099" s="9" t="str">
        <f t="shared" ref="R4099:R4115" si="387">RIGHT(N4099, LEN(N4099)-SEARCH("/",N4099))</f>
        <v>plays</v>
      </c>
      <c r="S4099" s="11">
        <f t="shared" ref="S4099:S4115" si="388">((J4099/(60*60*24))+DATE(1970,1,1))+(-6/24)</f>
        <v>42344.574502314819</v>
      </c>
      <c r="T4099" s="11">
        <f t="shared" ref="T4099:T4115" si="389">((I4099/(60*60*24))+DATE(1970,1,1))+(-6/24)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7">
        <f t="shared" si="384"/>
        <v>0</v>
      </c>
      <c r="P4100" s="8" t="e">
        <f t="shared" si="385"/>
        <v>#DIV/0!</v>
      </c>
      <c r="Q4100" s="9" t="str">
        <f t="shared" si="386"/>
        <v>theater</v>
      </c>
      <c r="R4100" s="9" t="str">
        <f t="shared" si="387"/>
        <v>plays</v>
      </c>
      <c r="S4100" s="11">
        <f t="shared" si="388"/>
        <v>42495.472187499996</v>
      </c>
      <c r="T4100" s="11">
        <f t="shared" si="38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7">
        <f t="shared" si="384"/>
        <v>1.1111111111111112</v>
      </c>
      <c r="P4101" s="8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1">
        <f t="shared" si="388"/>
        <v>42570.600381944445</v>
      </c>
      <c r="T4101" s="11">
        <f t="shared" si="38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7">
        <f t="shared" si="384"/>
        <v>0</v>
      </c>
      <c r="P4102" s="8" t="e">
        <f t="shared" si="385"/>
        <v>#DIV/0!</v>
      </c>
      <c r="Q4102" s="9" t="str">
        <f t="shared" si="386"/>
        <v>theater</v>
      </c>
      <c r="R4102" s="9" t="str">
        <f t="shared" si="387"/>
        <v>plays</v>
      </c>
      <c r="S4102" s="11">
        <f t="shared" si="388"/>
        <v>41926.874884259261</v>
      </c>
      <c r="T4102" s="11">
        <f t="shared" si="38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7">
        <f t="shared" si="384"/>
        <v>0</v>
      </c>
      <c r="P4103" s="8" t="e">
        <f t="shared" si="385"/>
        <v>#DIV/0!</v>
      </c>
      <c r="Q4103" s="9" t="str">
        <f t="shared" si="386"/>
        <v>theater</v>
      </c>
      <c r="R4103" s="9" t="str">
        <f t="shared" si="387"/>
        <v>plays</v>
      </c>
      <c r="S4103" s="11">
        <f t="shared" si="388"/>
        <v>42730.653726851851</v>
      </c>
      <c r="T4103" s="11">
        <f t="shared" si="38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7">
        <f t="shared" si="384"/>
        <v>27.400000000000002</v>
      </c>
      <c r="P4104" s="8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11">
        <f t="shared" si="388"/>
        <v>42475.598067129627</v>
      </c>
      <c r="T4104" s="11">
        <f t="shared" si="38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7">
        <f t="shared" si="384"/>
        <v>10</v>
      </c>
      <c r="P4105" s="8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11">
        <f t="shared" si="388"/>
        <v>42188.58293981482</v>
      </c>
      <c r="T4105" s="11">
        <f t="shared" si="38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7">
        <f t="shared" si="384"/>
        <v>21.366666666666667</v>
      </c>
      <c r="P4106" s="8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11">
        <f t="shared" si="388"/>
        <v>42640.028171296297</v>
      </c>
      <c r="T4106" s="11">
        <f t="shared" si="38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7">
        <f t="shared" si="384"/>
        <v>6.9696969696969706</v>
      </c>
      <c r="P4107" s="8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11">
        <f t="shared" si="388"/>
        <v>42696.760520833333</v>
      </c>
      <c r="T4107" s="11">
        <f t="shared" si="38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7">
        <f t="shared" si="384"/>
        <v>70.599999999999994</v>
      </c>
      <c r="P4108" s="8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11">
        <f t="shared" si="388"/>
        <v>42052.799375000002</v>
      </c>
      <c r="T4108" s="11">
        <f t="shared" si="38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7">
        <f t="shared" si="384"/>
        <v>2.0500000000000003</v>
      </c>
      <c r="P4109" s="8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1">
        <f t="shared" si="388"/>
        <v>41883.666678240741</v>
      </c>
      <c r="T4109" s="11">
        <f t="shared" si="38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7">
        <f t="shared" si="384"/>
        <v>1.9666666666666666</v>
      </c>
      <c r="P4110" s="8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1">
        <f t="shared" si="388"/>
        <v>42766.781678240739</v>
      </c>
      <c r="T4110" s="11">
        <f t="shared" si="38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7">
        <f t="shared" si="384"/>
        <v>0</v>
      </c>
      <c r="P4111" s="8" t="e">
        <f t="shared" si="385"/>
        <v>#DIV/0!</v>
      </c>
      <c r="Q4111" s="9" t="str">
        <f t="shared" si="386"/>
        <v>theater</v>
      </c>
      <c r="R4111" s="9" t="str">
        <f t="shared" si="387"/>
        <v>plays</v>
      </c>
      <c r="S4111" s="11">
        <f t="shared" si="388"/>
        <v>42307.289398148147</v>
      </c>
      <c r="T4111" s="11">
        <f t="shared" si="38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7">
        <f t="shared" si="384"/>
        <v>28.666666666666668</v>
      </c>
      <c r="P4112" s="8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11">
        <f t="shared" si="388"/>
        <v>42512.376747685186</v>
      </c>
      <c r="T4112" s="11">
        <f t="shared" si="389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7">
        <f t="shared" si="384"/>
        <v>3.1333333333333333</v>
      </c>
      <c r="P4113" s="8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11">
        <f t="shared" si="388"/>
        <v>42028.885879629626</v>
      </c>
      <c r="T4113" s="11">
        <f t="shared" si="38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7">
        <f t="shared" si="384"/>
        <v>0.04</v>
      </c>
      <c r="P4114" s="8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1">
        <f t="shared" si="388"/>
        <v>42400.696597222224</v>
      </c>
      <c r="T4114" s="11">
        <f t="shared" si="38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7">
        <f t="shared" si="384"/>
        <v>0.2</v>
      </c>
      <c r="P4115" s="8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1">
        <f t="shared" si="388"/>
        <v>42358.323182870372</v>
      </c>
      <c r="T4115" s="11">
        <f t="shared" si="389"/>
        <v>42377.023611111115</v>
      </c>
    </row>
  </sheetData>
  <autoFilter ref="A1:T4115" xr:uid="{8252D27D-2F72-442C-8B4B-C823D79F5640}"/>
  <conditionalFormatting sqref="F1:F1048576">
    <cfRule type="containsText" dxfId="13" priority="4" operator="containsText" text="canceled">
      <formula>NOT(ISERROR(SEARCH("canceled",F1)))</formula>
    </cfRule>
    <cfRule type="containsText" dxfId="12" priority="5" operator="containsText" text="live">
      <formula>NOT(ISERROR(SEARCH("live",F1)))</formula>
    </cfRule>
    <cfRule type="containsText" dxfId="11" priority="6" operator="containsText" text="cancelled">
      <formula>NOT(ISERROR(SEARCH("cancelled",F1)))</formula>
    </cfRule>
    <cfRule type="containsText" dxfId="10" priority="7" operator="containsText" text="failed">
      <formula>NOT(ISERROR(SEARCH("failed",F1)))</formula>
    </cfRule>
    <cfRule type="containsText" dxfId="9" priority="8" operator="containsText" text="successful">
      <formula>NOT(ISERROR(SEARCH("successful",F1)))</formula>
    </cfRule>
  </conditionalFormatting>
  <conditionalFormatting sqref="O1:O1048576 P1">
    <cfRule type="colorScale" priority="3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Q1:R1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S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5641F-B658-4BE3-B887-37596BDC8D4D}">
  <dimension ref="A1:H27"/>
  <sheetViews>
    <sheetView zoomScale="85" zoomScaleNormal="85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6.44140625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21875" bestFit="1" customWidth="1"/>
  </cols>
  <sheetData>
    <row r="1" spans="1:6" x14ac:dyDescent="0.3">
      <c r="A1" s="14" t="s">
        <v>8223</v>
      </c>
      <c r="B1" s="15" t="s">
        <v>8322</v>
      </c>
    </row>
    <row r="3" spans="1:6" x14ac:dyDescent="0.3">
      <c r="A3" s="14" t="s">
        <v>8321</v>
      </c>
      <c r="B3" s="14" t="s">
        <v>8320</v>
      </c>
      <c r="C3" s="15"/>
      <c r="D3" s="15"/>
      <c r="E3" s="15"/>
      <c r="F3" s="15"/>
    </row>
    <row r="4" spans="1:6" x14ac:dyDescent="0.3">
      <c r="A4" s="14" t="s">
        <v>8308</v>
      </c>
      <c r="B4" s="15" t="s">
        <v>8220</v>
      </c>
      <c r="C4" s="15" t="s">
        <v>8221</v>
      </c>
      <c r="D4" s="15" t="s">
        <v>8222</v>
      </c>
      <c r="E4" s="15" t="s">
        <v>8219</v>
      </c>
      <c r="F4" s="15" t="s">
        <v>8319</v>
      </c>
    </row>
    <row r="5" spans="1:6" x14ac:dyDescent="0.3">
      <c r="A5" s="15" t="s">
        <v>8318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3">
      <c r="A6" s="15" t="s">
        <v>8314</v>
      </c>
      <c r="B6" s="16">
        <v>20</v>
      </c>
      <c r="C6" s="16">
        <v>120</v>
      </c>
      <c r="D6" s="16">
        <v>20</v>
      </c>
      <c r="E6" s="16">
        <v>540</v>
      </c>
      <c r="F6" s="16">
        <v>700</v>
      </c>
    </row>
    <row r="7" spans="1:6" x14ac:dyDescent="0.3">
      <c r="A7" s="15" t="s">
        <v>8310</v>
      </c>
      <c r="B7" s="16">
        <v>40</v>
      </c>
      <c r="C7" s="16">
        <v>180</v>
      </c>
      <c r="D7" s="16"/>
      <c r="E7" s="16">
        <v>300</v>
      </c>
      <c r="F7" s="16">
        <v>520</v>
      </c>
    </row>
    <row r="8" spans="1:6" x14ac:dyDescent="0.3">
      <c r="A8" s="15" t="s">
        <v>8317</v>
      </c>
      <c r="B8" s="16">
        <v>178</v>
      </c>
      <c r="C8" s="16">
        <v>213</v>
      </c>
      <c r="D8" s="16"/>
      <c r="E8" s="16">
        <v>209</v>
      </c>
      <c r="F8" s="16">
        <v>600</v>
      </c>
    </row>
    <row r="9" spans="1:6" x14ac:dyDescent="0.3">
      <c r="A9" s="15" t="s">
        <v>8315</v>
      </c>
      <c r="B9" s="16"/>
      <c r="C9" s="16">
        <v>117</v>
      </c>
      <c r="D9" s="16"/>
      <c r="E9" s="16">
        <v>103</v>
      </c>
      <c r="F9" s="16">
        <v>220</v>
      </c>
    </row>
    <row r="10" spans="1:6" x14ac:dyDescent="0.3">
      <c r="A10" s="15" t="s">
        <v>8312</v>
      </c>
      <c r="B10" s="16"/>
      <c r="C10" s="16">
        <v>140</v>
      </c>
      <c r="D10" s="16"/>
      <c r="E10" s="16">
        <v>80</v>
      </c>
      <c r="F10" s="16">
        <v>220</v>
      </c>
    </row>
    <row r="11" spans="1:6" x14ac:dyDescent="0.3">
      <c r="A11" s="15" t="s">
        <v>8316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3">
      <c r="A12" s="15" t="s">
        <v>8311</v>
      </c>
      <c r="B12" s="16">
        <v>20</v>
      </c>
      <c r="C12" s="16">
        <v>140</v>
      </c>
      <c r="D12" s="16">
        <v>6</v>
      </c>
      <c r="E12" s="16">
        <v>34</v>
      </c>
      <c r="F12" s="16">
        <v>200</v>
      </c>
    </row>
    <row r="13" spans="1:6" x14ac:dyDescent="0.3">
      <c r="A13" s="15" t="s">
        <v>8313</v>
      </c>
      <c r="B13" s="16">
        <v>24</v>
      </c>
      <c r="C13" s="16"/>
      <c r="D13" s="16"/>
      <c r="E13" s="16"/>
      <c r="F13" s="16">
        <v>24</v>
      </c>
    </row>
    <row r="14" spans="1:6" x14ac:dyDescent="0.3">
      <c r="A14" s="15" t="s">
        <v>8319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  <row r="16" spans="1:6" x14ac:dyDescent="0.3">
      <c r="A16" s="9"/>
    </row>
    <row r="17" spans="1:8" x14ac:dyDescent="0.3">
      <c r="A17" s="9"/>
      <c r="B17" s="9"/>
      <c r="C17" s="9"/>
      <c r="D17" s="9"/>
      <c r="E17" s="9"/>
      <c r="F17" s="9"/>
      <c r="G17" s="13"/>
      <c r="H17" s="13"/>
    </row>
    <row r="18" spans="1:8" x14ac:dyDescent="0.3">
      <c r="A18" s="9"/>
      <c r="B18" s="9"/>
      <c r="C18" s="9"/>
      <c r="D18" s="9"/>
      <c r="E18" s="9"/>
      <c r="F18" s="9"/>
      <c r="G18" s="13"/>
      <c r="H18" s="13"/>
    </row>
    <row r="19" spans="1:8" x14ac:dyDescent="0.3">
      <c r="A19" s="9"/>
      <c r="B19" s="9"/>
      <c r="C19" s="9"/>
      <c r="D19" s="9"/>
      <c r="E19" s="9"/>
      <c r="F19" s="9"/>
      <c r="G19" s="13"/>
      <c r="H19" s="13"/>
    </row>
    <row r="20" spans="1:8" x14ac:dyDescent="0.3">
      <c r="A20" s="9"/>
      <c r="B20" s="9"/>
      <c r="C20" s="9"/>
      <c r="D20" s="9"/>
      <c r="E20" s="9"/>
      <c r="F20" s="9"/>
      <c r="G20" s="13"/>
      <c r="H20" s="13"/>
    </row>
    <row r="21" spans="1:8" x14ac:dyDescent="0.3">
      <c r="A21" s="9"/>
      <c r="B21" s="9"/>
      <c r="C21" s="9"/>
      <c r="D21" s="9"/>
      <c r="E21" s="9"/>
      <c r="F21" s="9"/>
      <c r="G21" s="13"/>
      <c r="H21" s="13"/>
    </row>
    <row r="22" spans="1:8" x14ac:dyDescent="0.3">
      <c r="A22" s="9"/>
      <c r="B22" s="9"/>
      <c r="C22" s="9"/>
      <c r="D22" s="9"/>
      <c r="E22" s="9"/>
      <c r="F22" s="9"/>
      <c r="G22" s="13"/>
      <c r="H22" s="13"/>
    </row>
    <row r="23" spans="1:8" x14ac:dyDescent="0.3">
      <c r="A23" s="9"/>
      <c r="B23" s="9"/>
      <c r="C23" s="9"/>
      <c r="D23" s="9"/>
      <c r="E23" s="9"/>
      <c r="F23" s="9"/>
      <c r="G23" s="13"/>
      <c r="H23" s="13"/>
    </row>
    <row r="24" spans="1:8" x14ac:dyDescent="0.3">
      <c r="A24" s="9"/>
      <c r="B24" s="9"/>
      <c r="C24" s="9"/>
      <c r="D24" s="9"/>
      <c r="E24" s="9"/>
      <c r="F24" s="9"/>
      <c r="G24" s="13"/>
      <c r="H24" s="13"/>
    </row>
    <row r="25" spans="1:8" x14ac:dyDescent="0.3">
      <c r="A25" s="9"/>
      <c r="B25" s="9"/>
      <c r="C25" s="9"/>
      <c r="D25" s="9"/>
      <c r="E25" s="9"/>
      <c r="F25" s="9"/>
      <c r="G25" s="13"/>
      <c r="H25" s="13"/>
    </row>
    <row r="26" spans="1:8" x14ac:dyDescent="0.3">
      <c r="A26" s="9"/>
    </row>
    <row r="27" spans="1:8" x14ac:dyDescent="0.3">
      <c r="A27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E78B7-6DD0-46F0-8BA4-23601EA28300}">
  <dimension ref="A1:F47"/>
  <sheetViews>
    <sheetView zoomScale="85" zoomScaleNormal="85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8223</v>
      </c>
      <c r="B1" s="15" t="s">
        <v>8322</v>
      </c>
    </row>
    <row r="2" spans="1:6" x14ac:dyDescent="0.3">
      <c r="A2" s="14" t="s">
        <v>8308</v>
      </c>
      <c r="B2" s="15" t="s">
        <v>8322</v>
      </c>
    </row>
    <row r="4" spans="1:6" x14ac:dyDescent="0.3">
      <c r="A4" s="14" t="s">
        <v>8321</v>
      </c>
      <c r="B4" s="14" t="s">
        <v>8320</v>
      </c>
      <c r="C4" s="15"/>
      <c r="D4" s="15"/>
      <c r="E4" s="15"/>
      <c r="F4" s="15"/>
    </row>
    <row r="5" spans="1:6" x14ac:dyDescent="0.3">
      <c r="A5" s="14" t="s">
        <v>8309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8319</v>
      </c>
    </row>
    <row r="6" spans="1:6" x14ac:dyDescent="0.3">
      <c r="A6" s="15" t="s">
        <v>8347</v>
      </c>
      <c r="B6" s="16"/>
      <c r="C6" s="16">
        <v>353</v>
      </c>
      <c r="D6" s="16">
        <v>19</v>
      </c>
      <c r="E6" s="16">
        <v>694</v>
      </c>
      <c r="F6" s="16">
        <v>1066</v>
      </c>
    </row>
    <row r="7" spans="1:6" x14ac:dyDescent="0.3">
      <c r="A7" s="15" t="s">
        <v>8351</v>
      </c>
      <c r="B7" s="16"/>
      <c r="C7" s="16"/>
      <c r="D7" s="16"/>
      <c r="E7" s="16">
        <v>260</v>
      </c>
      <c r="F7" s="16">
        <v>260</v>
      </c>
    </row>
    <row r="8" spans="1:6" x14ac:dyDescent="0.3">
      <c r="A8" s="15" t="s">
        <v>8328</v>
      </c>
      <c r="B8" s="16"/>
      <c r="C8" s="16"/>
      <c r="D8" s="16"/>
      <c r="E8" s="16">
        <v>180</v>
      </c>
      <c r="F8" s="16">
        <v>180</v>
      </c>
    </row>
    <row r="9" spans="1:6" x14ac:dyDescent="0.3">
      <c r="A9" s="15" t="s">
        <v>8336</v>
      </c>
      <c r="B9" s="16"/>
      <c r="C9" s="16">
        <v>20</v>
      </c>
      <c r="D9" s="16"/>
      <c r="E9" s="16">
        <v>140</v>
      </c>
      <c r="F9" s="16">
        <v>160</v>
      </c>
    </row>
    <row r="10" spans="1:6" x14ac:dyDescent="0.3">
      <c r="A10" s="15" t="s">
        <v>8335</v>
      </c>
      <c r="B10" s="16"/>
      <c r="C10" s="16"/>
      <c r="D10" s="16"/>
      <c r="E10" s="16">
        <v>140</v>
      </c>
      <c r="F10" s="16">
        <v>140</v>
      </c>
    </row>
    <row r="11" spans="1:6" x14ac:dyDescent="0.3">
      <c r="A11" s="15" t="s">
        <v>8345</v>
      </c>
      <c r="B11" s="16"/>
      <c r="C11" s="16">
        <v>57</v>
      </c>
      <c r="D11" s="16"/>
      <c r="E11" s="16">
        <v>103</v>
      </c>
      <c r="F11" s="16">
        <v>160</v>
      </c>
    </row>
    <row r="12" spans="1:6" x14ac:dyDescent="0.3">
      <c r="A12" s="15" t="s">
        <v>8356</v>
      </c>
      <c r="B12" s="16">
        <v>17</v>
      </c>
      <c r="C12" s="16">
        <v>80</v>
      </c>
      <c r="D12" s="16">
        <v>5</v>
      </c>
      <c r="E12" s="16">
        <v>85</v>
      </c>
      <c r="F12" s="16">
        <v>187</v>
      </c>
    </row>
    <row r="13" spans="1:6" x14ac:dyDescent="0.3">
      <c r="A13" s="15" t="s">
        <v>8357</v>
      </c>
      <c r="B13" s="16"/>
      <c r="C13" s="16"/>
      <c r="D13" s="16"/>
      <c r="E13" s="16">
        <v>80</v>
      </c>
      <c r="F13" s="16">
        <v>80</v>
      </c>
    </row>
    <row r="14" spans="1:6" x14ac:dyDescent="0.3">
      <c r="A14" s="15" t="s">
        <v>8341</v>
      </c>
      <c r="B14" s="16">
        <v>20</v>
      </c>
      <c r="C14" s="16">
        <v>60</v>
      </c>
      <c r="D14" s="16"/>
      <c r="E14" s="16">
        <v>60</v>
      </c>
      <c r="F14" s="16">
        <v>140</v>
      </c>
    </row>
    <row r="15" spans="1:6" x14ac:dyDescent="0.3">
      <c r="A15" s="15" t="s">
        <v>8358</v>
      </c>
      <c r="B15" s="16"/>
      <c r="C15" s="16"/>
      <c r="D15" s="16"/>
      <c r="E15" s="16">
        <v>60</v>
      </c>
      <c r="F15" s="16">
        <v>60</v>
      </c>
    </row>
    <row r="16" spans="1:6" x14ac:dyDescent="0.3">
      <c r="A16" s="15" t="s">
        <v>8353</v>
      </c>
      <c r="B16" s="16"/>
      <c r="C16" s="16"/>
      <c r="D16" s="16"/>
      <c r="E16" s="16">
        <v>60</v>
      </c>
      <c r="F16" s="16">
        <v>60</v>
      </c>
    </row>
    <row r="17" spans="1:6" x14ac:dyDescent="0.3">
      <c r="A17" s="15" t="s">
        <v>8343</v>
      </c>
      <c r="B17" s="16"/>
      <c r="C17" s="16"/>
      <c r="D17" s="16"/>
      <c r="E17" s="16">
        <v>60</v>
      </c>
      <c r="F17" s="16">
        <v>60</v>
      </c>
    </row>
    <row r="18" spans="1:6" x14ac:dyDescent="0.3">
      <c r="A18" s="15" t="s">
        <v>8355</v>
      </c>
      <c r="B18" s="16">
        <v>18</v>
      </c>
      <c r="C18" s="16">
        <v>2</v>
      </c>
      <c r="D18" s="16"/>
      <c r="E18" s="16">
        <v>40</v>
      </c>
      <c r="F18" s="16">
        <v>60</v>
      </c>
    </row>
    <row r="19" spans="1:6" x14ac:dyDescent="0.3">
      <c r="A19" s="15" t="s">
        <v>8330</v>
      </c>
      <c r="B19" s="16"/>
      <c r="C19" s="16"/>
      <c r="D19" s="16"/>
      <c r="E19" s="16">
        <v>40</v>
      </c>
      <c r="F19" s="16">
        <v>40</v>
      </c>
    </row>
    <row r="20" spans="1:6" x14ac:dyDescent="0.3">
      <c r="A20" s="15" t="s">
        <v>8327</v>
      </c>
      <c r="B20" s="16"/>
      <c r="C20" s="16"/>
      <c r="D20" s="16"/>
      <c r="E20" s="16">
        <v>40</v>
      </c>
      <c r="F20" s="16">
        <v>40</v>
      </c>
    </row>
    <row r="21" spans="1:6" x14ac:dyDescent="0.3">
      <c r="A21" s="15" t="s">
        <v>8348</v>
      </c>
      <c r="B21" s="16"/>
      <c r="C21" s="16"/>
      <c r="D21" s="16"/>
      <c r="E21" s="16">
        <v>40</v>
      </c>
      <c r="F21" s="16">
        <v>40</v>
      </c>
    </row>
    <row r="22" spans="1:6" x14ac:dyDescent="0.3">
      <c r="A22" s="15" t="s">
        <v>8354</v>
      </c>
      <c r="B22" s="16"/>
      <c r="C22" s="16"/>
      <c r="D22" s="16">
        <v>6</v>
      </c>
      <c r="E22" s="16">
        <v>34</v>
      </c>
      <c r="F22" s="16">
        <v>40</v>
      </c>
    </row>
    <row r="23" spans="1:6" x14ac:dyDescent="0.3">
      <c r="A23" s="15" t="s">
        <v>8361</v>
      </c>
      <c r="B23" s="16">
        <v>60</v>
      </c>
      <c r="C23" s="16">
        <v>120</v>
      </c>
      <c r="D23" s="16"/>
      <c r="E23" s="16">
        <v>20</v>
      </c>
      <c r="F23" s="16">
        <v>200</v>
      </c>
    </row>
    <row r="24" spans="1:6" x14ac:dyDescent="0.3">
      <c r="A24" s="15" t="s">
        <v>8339</v>
      </c>
      <c r="B24" s="16"/>
      <c r="C24" s="16"/>
      <c r="D24" s="16"/>
      <c r="E24" s="16">
        <v>20</v>
      </c>
      <c r="F24" s="16">
        <v>20</v>
      </c>
    </row>
    <row r="25" spans="1:6" x14ac:dyDescent="0.3">
      <c r="A25" s="15" t="s">
        <v>8349</v>
      </c>
      <c r="B25" s="16"/>
      <c r="C25" s="16"/>
      <c r="D25" s="16"/>
      <c r="E25" s="16">
        <v>20</v>
      </c>
      <c r="F25" s="16">
        <v>20</v>
      </c>
    </row>
    <row r="26" spans="1:6" x14ac:dyDescent="0.3">
      <c r="A26" s="15" t="s">
        <v>8338</v>
      </c>
      <c r="B26" s="16"/>
      <c r="C26" s="16">
        <v>11</v>
      </c>
      <c r="D26" s="16"/>
      <c r="E26" s="16">
        <v>9</v>
      </c>
      <c r="F26" s="16">
        <v>20</v>
      </c>
    </row>
    <row r="27" spans="1:6" x14ac:dyDescent="0.3">
      <c r="A27" s="15" t="s">
        <v>8360</v>
      </c>
      <c r="B27" s="16"/>
      <c r="C27" s="16">
        <v>100</v>
      </c>
      <c r="D27" s="16"/>
      <c r="E27" s="16"/>
      <c r="F27" s="16">
        <v>100</v>
      </c>
    </row>
    <row r="28" spans="1:6" x14ac:dyDescent="0.3">
      <c r="A28" s="15" t="s">
        <v>8344</v>
      </c>
      <c r="B28" s="16"/>
      <c r="C28" s="16">
        <v>20</v>
      </c>
      <c r="D28" s="16"/>
      <c r="E28" s="16"/>
      <c r="F28" s="16">
        <v>20</v>
      </c>
    </row>
    <row r="29" spans="1:6" x14ac:dyDescent="0.3">
      <c r="A29" s="15" t="s">
        <v>8323</v>
      </c>
      <c r="B29" s="16"/>
      <c r="C29" s="16">
        <v>100</v>
      </c>
      <c r="D29" s="16"/>
      <c r="E29" s="16"/>
      <c r="F29" s="16">
        <v>100</v>
      </c>
    </row>
    <row r="30" spans="1:6" x14ac:dyDescent="0.3">
      <c r="A30" s="15" t="s">
        <v>8324</v>
      </c>
      <c r="B30" s="16">
        <v>20</v>
      </c>
      <c r="C30" s="16"/>
      <c r="D30" s="16"/>
      <c r="E30" s="16"/>
      <c r="F30" s="16">
        <v>20</v>
      </c>
    </row>
    <row r="31" spans="1:6" x14ac:dyDescent="0.3">
      <c r="A31" s="15" t="s">
        <v>8334</v>
      </c>
      <c r="B31" s="16"/>
      <c r="C31" s="16">
        <v>20</v>
      </c>
      <c r="D31" s="16"/>
      <c r="E31" s="16"/>
      <c r="F31" s="16">
        <v>20</v>
      </c>
    </row>
    <row r="32" spans="1:6" x14ac:dyDescent="0.3">
      <c r="A32" s="15" t="s">
        <v>8346</v>
      </c>
      <c r="B32" s="16"/>
      <c r="C32" s="16">
        <v>20</v>
      </c>
      <c r="D32" s="16"/>
      <c r="E32" s="16"/>
      <c r="F32" s="16">
        <v>20</v>
      </c>
    </row>
    <row r="33" spans="1:6" x14ac:dyDescent="0.3">
      <c r="A33" s="15" t="s">
        <v>8362</v>
      </c>
      <c r="B33" s="16">
        <v>100</v>
      </c>
      <c r="C33" s="16">
        <v>60</v>
      </c>
      <c r="D33" s="16"/>
      <c r="E33" s="16"/>
      <c r="F33" s="16">
        <v>160</v>
      </c>
    </row>
    <row r="34" spans="1:6" x14ac:dyDescent="0.3">
      <c r="A34" s="15" t="s">
        <v>8329</v>
      </c>
      <c r="B34" s="16"/>
      <c r="C34" s="16">
        <v>80</v>
      </c>
      <c r="D34" s="16"/>
      <c r="E34" s="16"/>
      <c r="F34" s="16">
        <v>80</v>
      </c>
    </row>
    <row r="35" spans="1:6" x14ac:dyDescent="0.3">
      <c r="A35" s="15" t="s">
        <v>8340</v>
      </c>
      <c r="B35" s="16"/>
      <c r="C35" s="16">
        <v>40</v>
      </c>
      <c r="D35" s="16"/>
      <c r="E35" s="16"/>
      <c r="F35" s="16">
        <v>40</v>
      </c>
    </row>
    <row r="36" spans="1:6" x14ac:dyDescent="0.3">
      <c r="A36" s="15" t="s">
        <v>8337</v>
      </c>
      <c r="B36" s="16"/>
      <c r="C36" s="16">
        <v>60</v>
      </c>
      <c r="D36" s="16"/>
      <c r="E36" s="16"/>
      <c r="F36" s="16">
        <v>60</v>
      </c>
    </row>
    <row r="37" spans="1:6" x14ac:dyDescent="0.3">
      <c r="A37" s="15" t="s">
        <v>8332</v>
      </c>
      <c r="B37" s="16"/>
      <c r="C37" s="16">
        <v>40</v>
      </c>
      <c r="D37" s="16"/>
      <c r="E37" s="16"/>
      <c r="F37" s="16">
        <v>40</v>
      </c>
    </row>
    <row r="38" spans="1:6" x14ac:dyDescent="0.3">
      <c r="A38" s="15" t="s">
        <v>8333</v>
      </c>
      <c r="B38" s="16">
        <v>20</v>
      </c>
      <c r="C38" s="16">
        <v>120</v>
      </c>
      <c r="D38" s="16"/>
      <c r="E38" s="16"/>
      <c r="F38" s="16">
        <v>140</v>
      </c>
    </row>
    <row r="39" spans="1:6" x14ac:dyDescent="0.3">
      <c r="A39" s="15" t="s">
        <v>8325</v>
      </c>
      <c r="B39" s="16">
        <v>24</v>
      </c>
      <c r="C39" s="16"/>
      <c r="D39" s="16"/>
      <c r="E39" s="16"/>
      <c r="F39" s="16">
        <v>24</v>
      </c>
    </row>
    <row r="40" spans="1:6" x14ac:dyDescent="0.3">
      <c r="A40" s="15" t="s">
        <v>8359</v>
      </c>
      <c r="B40" s="16">
        <v>10</v>
      </c>
      <c r="C40" s="16">
        <v>47</v>
      </c>
      <c r="D40" s="16"/>
      <c r="E40" s="16"/>
      <c r="F40" s="16">
        <v>57</v>
      </c>
    </row>
    <row r="41" spans="1:6" x14ac:dyDescent="0.3">
      <c r="A41" s="15" t="s">
        <v>8350</v>
      </c>
      <c r="B41" s="16"/>
      <c r="C41" s="16">
        <v>20</v>
      </c>
      <c r="D41" s="16"/>
      <c r="E41" s="16"/>
      <c r="F41" s="16">
        <v>20</v>
      </c>
    </row>
    <row r="42" spans="1:6" x14ac:dyDescent="0.3">
      <c r="A42" s="15" t="s">
        <v>8342</v>
      </c>
      <c r="B42" s="16"/>
      <c r="C42" s="16">
        <v>20</v>
      </c>
      <c r="D42" s="16"/>
      <c r="E42" s="16"/>
      <c r="F42" s="16">
        <v>20</v>
      </c>
    </row>
    <row r="43" spans="1:6" x14ac:dyDescent="0.3">
      <c r="A43" s="15" t="s">
        <v>8326</v>
      </c>
      <c r="B43" s="16"/>
      <c r="C43" s="16">
        <v>40</v>
      </c>
      <c r="D43" s="16"/>
      <c r="E43" s="16"/>
      <c r="F43" s="16">
        <v>40</v>
      </c>
    </row>
    <row r="44" spans="1:6" x14ac:dyDescent="0.3">
      <c r="A44" s="15" t="s">
        <v>8363</v>
      </c>
      <c r="B44" s="16">
        <v>20</v>
      </c>
      <c r="C44" s="16"/>
      <c r="D44" s="16"/>
      <c r="E44" s="16"/>
      <c r="F44" s="16">
        <v>20</v>
      </c>
    </row>
    <row r="45" spans="1:6" x14ac:dyDescent="0.3">
      <c r="A45" s="15" t="s">
        <v>8352</v>
      </c>
      <c r="B45" s="16">
        <v>40</v>
      </c>
      <c r="C45" s="16"/>
      <c r="D45" s="16"/>
      <c r="E45" s="16"/>
      <c r="F45" s="16">
        <v>40</v>
      </c>
    </row>
    <row r="46" spans="1:6" x14ac:dyDescent="0.3">
      <c r="A46" s="15" t="s">
        <v>8331</v>
      </c>
      <c r="B46" s="16"/>
      <c r="C46" s="16">
        <v>40</v>
      </c>
      <c r="D46" s="16">
        <v>20</v>
      </c>
      <c r="E46" s="16"/>
      <c r="F46" s="16">
        <v>60</v>
      </c>
    </row>
    <row r="47" spans="1:6" x14ac:dyDescent="0.3">
      <c r="A47" s="15" t="s">
        <v>8319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B736B-8A51-4634-B833-621806297E31}">
  <dimension ref="A1:F18"/>
  <sheetViews>
    <sheetView zoomScale="85" zoomScaleNormal="85" workbookViewId="0"/>
  </sheetViews>
  <sheetFormatPr defaultRowHeight="14.4" x14ac:dyDescent="0.3"/>
  <cols>
    <col min="1" max="1" width="17.77734375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8378</v>
      </c>
      <c r="B1" s="15" t="s">
        <v>8322</v>
      </c>
    </row>
    <row r="2" spans="1:6" x14ac:dyDescent="0.3">
      <c r="A2" s="14" t="s">
        <v>8308</v>
      </c>
      <c r="B2" s="15" t="s">
        <v>8322</v>
      </c>
    </row>
    <row r="4" spans="1:6" x14ac:dyDescent="0.3">
      <c r="A4" s="14" t="s">
        <v>8321</v>
      </c>
      <c r="B4" s="14" t="s">
        <v>8320</v>
      </c>
      <c r="C4" s="15"/>
      <c r="D4" s="15"/>
      <c r="E4" s="15"/>
      <c r="F4" s="15"/>
    </row>
    <row r="5" spans="1:6" x14ac:dyDescent="0.3">
      <c r="A5" s="14" t="s">
        <v>8399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8319</v>
      </c>
    </row>
    <row r="6" spans="1:6" x14ac:dyDescent="0.3">
      <c r="A6" s="17" t="s">
        <v>8372</v>
      </c>
      <c r="B6" s="16">
        <v>34</v>
      </c>
      <c r="C6" s="16">
        <v>148</v>
      </c>
      <c r="D6" s="16">
        <v>2</v>
      </c>
      <c r="E6" s="16">
        <v>184</v>
      </c>
      <c r="F6" s="16">
        <v>368</v>
      </c>
    </row>
    <row r="7" spans="1:6" x14ac:dyDescent="0.3">
      <c r="A7" s="17" t="s">
        <v>8373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3">
      <c r="A8" s="17" t="s">
        <v>8374</v>
      </c>
      <c r="B8" s="16">
        <v>28</v>
      </c>
      <c r="C8" s="16">
        <v>108</v>
      </c>
      <c r="D8" s="16">
        <v>30</v>
      </c>
      <c r="E8" s="16">
        <v>179</v>
      </c>
      <c r="F8" s="16">
        <v>345</v>
      </c>
    </row>
    <row r="9" spans="1:6" x14ac:dyDescent="0.3">
      <c r="A9" s="17" t="s">
        <v>8375</v>
      </c>
      <c r="B9" s="16">
        <v>27</v>
      </c>
      <c r="C9" s="16">
        <v>102</v>
      </c>
      <c r="D9" s="16"/>
      <c r="E9" s="16">
        <v>193</v>
      </c>
      <c r="F9" s="16">
        <v>322</v>
      </c>
    </row>
    <row r="10" spans="1:6" x14ac:dyDescent="0.3">
      <c r="A10" s="17" t="s">
        <v>8366</v>
      </c>
      <c r="B10" s="16">
        <v>26</v>
      </c>
      <c r="C10" s="16">
        <v>126</v>
      </c>
      <c r="D10" s="16"/>
      <c r="E10" s="16">
        <v>232</v>
      </c>
      <c r="F10" s="16">
        <v>384</v>
      </c>
    </row>
    <row r="11" spans="1:6" x14ac:dyDescent="0.3">
      <c r="A11" s="17" t="s">
        <v>8376</v>
      </c>
      <c r="B11" s="16">
        <v>27</v>
      </c>
      <c r="C11" s="16">
        <v>148</v>
      </c>
      <c r="D11" s="16"/>
      <c r="E11" s="16">
        <v>213</v>
      </c>
      <c r="F11" s="16">
        <v>388</v>
      </c>
    </row>
    <row r="12" spans="1:6" x14ac:dyDescent="0.3">
      <c r="A12" s="17" t="s">
        <v>8367</v>
      </c>
      <c r="B12" s="16">
        <v>44</v>
      </c>
      <c r="C12" s="16">
        <v>148</v>
      </c>
      <c r="D12" s="16"/>
      <c r="E12" s="16">
        <v>192</v>
      </c>
      <c r="F12" s="16">
        <v>384</v>
      </c>
    </row>
    <row r="13" spans="1:6" x14ac:dyDescent="0.3">
      <c r="A13" s="17" t="s">
        <v>8368</v>
      </c>
      <c r="B13" s="16">
        <v>32</v>
      </c>
      <c r="C13" s="16">
        <v>134</v>
      </c>
      <c r="D13" s="16"/>
      <c r="E13" s="16">
        <v>167</v>
      </c>
      <c r="F13" s="16">
        <v>333</v>
      </c>
    </row>
    <row r="14" spans="1:6" x14ac:dyDescent="0.3">
      <c r="A14" s="17" t="s">
        <v>8369</v>
      </c>
      <c r="B14" s="16">
        <v>24</v>
      </c>
      <c r="C14" s="16">
        <v>127</v>
      </c>
      <c r="D14" s="16"/>
      <c r="E14" s="16">
        <v>148</v>
      </c>
      <c r="F14" s="16">
        <v>299</v>
      </c>
    </row>
    <row r="15" spans="1:6" x14ac:dyDescent="0.3">
      <c r="A15" s="17" t="s">
        <v>8370</v>
      </c>
      <c r="B15" s="16">
        <v>20</v>
      </c>
      <c r="C15" s="16">
        <v>150</v>
      </c>
      <c r="D15" s="16"/>
      <c r="E15" s="16">
        <v>184</v>
      </c>
      <c r="F15" s="16">
        <v>354</v>
      </c>
    </row>
    <row r="16" spans="1:6" x14ac:dyDescent="0.3">
      <c r="A16" s="17" t="s">
        <v>8371</v>
      </c>
      <c r="B16" s="16">
        <v>37</v>
      </c>
      <c r="C16" s="16">
        <v>114</v>
      </c>
      <c r="D16" s="16"/>
      <c r="E16" s="16">
        <v>180</v>
      </c>
      <c r="F16" s="16">
        <v>331</v>
      </c>
    </row>
    <row r="17" spans="1:6" x14ac:dyDescent="0.3">
      <c r="A17" s="17" t="s">
        <v>8377</v>
      </c>
      <c r="B17" s="16">
        <v>23</v>
      </c>
      <c r="C17" s="16">
        <v>119</v>
      </c>
      <c r="D17" s="16"/>
      <c r="E17" s="16">
        <v>111</v>
      </c>
      <c r="F17" s="16">
        <v>253</v>
      </c>
    </row>
    <row r="18" spans="1:6" x14ac:dyDescent="0.3">
      <c r="A18" s="17" t="s">
        <v>8319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64DDF-FA1C-4A7D-8D69-3DBA0D60A11E}">
  <dimension ref="A1:H13"/>
  <sheetViews>
    <sheetView tabSelected="1" zoomScale="85" zoomScaleNormal="85" workbookViewId="0"/>
  </sheetViews>
  <sheetFormatPr defaultRowHeight="14.4" x14ac:dyDescent="0.3"/>
  <cols>
    <col min="1" max="1" width="26.5546875" bestFit="1" customWidth="1"/>
    <col min="2" max="2" width="18.6640625" bestFit="1" customWidth="1"/>
    <col min="3" max="3" width="14.77734375" bestFit="1" customWidth="1"/>
    <col min="4" max="4" width="17.77734375" bestFit="1" customWidth="1"/>
    <col min="5" max="5" width="13.88671875" bestFit="1" customWidth="1"/>
    <col min="6" max="6" width="21.5546875" bestFit="1" customWidth="1"/>
    <col min="7" max="7" width="17.6640625" bestFit="1" customWidth="1"/>
    <col min="8" max="8" width="20.5546875" bestFit="1" customWidth="1"/>
  </cols>
  <sheetData>
    <row r="1" spans="1:8" ht="15.6" x14ac:dyDescent="0.3">
      <c r="A1" s="18" t="s">
        <v>8379</v>
      </c>
      <c r="B1" s="18" t="s">
        <v>8380</v>
      </c>
      <c r="C1" s="18" t="s">
        <v>8381</v>
      </c>
      <c r="D1" s="18" t="s">
        <v>8382</v>
      </c>
      <c r="E1" s="18" t="s">
        <v>8383</v>
      </c>
      <c r="F1" s="18" t="s">
        <v>8384</v>
      </c>
      <c r="G1" s="18" t="s">
        <v>8385</v>
      </c>
      <c r="H1" s="18" t="s">
        <v>8386</v>
      </c>
    </row>
    <row r="2" spans="1:8" x14ac:dyDescent="0.3">
      <c r="A2" s="19" t="s">
        <v>8387</v>
      </c>
      <c r="B2" s="15">
        <f>COUNTIFS(Raw_Data!$D$2:$D$4115,"&lt;1000",Raw_Data!$F$2:$F$4115,"successful")</f>
        <v>322</v>
      </c>
      <c r="C2" s="15">
        <f>COUNTIFS(Raw_Data!$D$2:$D$4115,"&lt;1000", Raw_Data!$F$2:$F$4115,"failed")</f>
        <v>113</v>
      </c>
      <c r="D2" s="15">
        <f>COUNTIFS(Raw_Data!$D$2:$D$4115,"&lt;1000", Raw_Data!$F$2:$F$4115,"canceled")</f>
        <v>18</v>
      </c>
      <c r="E2" s="15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3">
      <c r="A3" s="19" t="s">
        <v>8388</v>
      </c>
      <c r="B3" s="15">
        <f>COUNTIFS(Raw_Data!$D$2:$D$4115,"&gt;=1000",Raw_Data!$D$2:$D$4115,"&lt;=4999",Raw_Data!$F$2:$F$4115,"successful")</f>
        <v>932</v>
      </c>
      <c r="C3" s="15">
        <f>COUNTIFS(Raw_Data!$D$2:$D$4115,"&gt;=1000",Raw_Data!$D$2:$D$4115,"&lt;=4999",Raw_Data!$F$2:$F$4115,"failed")</f>
        <v>420</v>
      </c>
      <c r="D3" s="15">
        <f>COUNTIFS(Raw_Data!$D$2:$D$4115,"&gt;=1000",Raw_Data!$D$2:$D$4115,"&lt;=4999",Raw_Data!$F$2:$F$4115,"canceled")</f>
        <v>60</v>
      </c>
      <c r="E3" s="15">
        <f t="shared" ref="E3:E13" si="0">SUM(B3:D3)</f>
        <v>1412</v>
      </c>
      <c r="F3" s="20">
        <f t="shared" ref="F3:F13" si="1">B3/E3</f>
        <v>0.66005665722379603</v>
      </c>
      <c r="G3" s="20">
        <f t="shared" ref="G3:G12" si="2">C3/E3</f>
        <v>0.29745042492917845</v>
      </c>
      <c r="H3" s="20">
        <f t="shared" ref="H3:H13" si="3">D3/E3</f>
        <v>4.2492917847025496E-2</v>
      </c>
    </row>
    <row r="4" spans="1:8" x14ac:dyDescent="0.3">
      <c r="A4" s="19" t="s">
        <v>8389</v>
      </c>
      <c r="B4" s="15">
        <f>COUNTIFS(Raw_Data!$D$2:$D$4115,"&gt;=5000",Raw_Data!$D$2:$D$4115,"&lt;=9999",Raw_Data!$F$2:$F$4115,"successful")</f>
        <v>381</v>
      </c>
      <c r="C4" s="15">
        <f>COUNTIFS(Raw_Data!$D$2:$D$4115,"&gt;=5000",Raw_Data!$D$2:$D$4115,"&lt;=9999",Raw_Data!$F$2:$F$4115,"failed")</f>
        <v>283</v>
      </c>
      <c r="D4" s="15">
        <f>COUNTIFS(Raw_Data!$D$2:$D$4115,"&gt;=5000",Raw_Data!$D$2:$D$4115,"&lt;=9999",Raw_Data!$F$2:$F$4115,"canceled")</f>
        <v>52</v>
      </c>
      <c r="E4" s="15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">
      <c r="A5" s="19" t="s">
        <v>8390</v>
      </c>
      <c r="B5" s="15">
        <f>COUNTIFS(Raw_Data!$D$2:$D$4115,"&gt;=10000",Raw_Data!$D$2:$D$4115,"&lt;=14999",Raw_Data!$F$2:$F$4115,"successful")</f>
        <v>168</v>
      </c>
      <c r="C5" s="15">
        <f>COUNTIFS(Raw_Data!$D$2:$D$4115,"&gt;=10000",Raw_Data!$D$2:$D$4115,"&lt;=14999",Raw_Data!$F$2:$F$4115,"failed")</f>
        <v>144</v>
      </c>
      <c r="D5" s="15">
        <f>COUNTIFS(Raw_Data!$D$2:$D$4115,"&gt;=10000",Raw_Data!$D$2:$D$4115,"&lt;=14999",Raw_Data!$F$2:$F$4115,"canceled")</f>
        <v>40</v>
      </c>
      <c r="E5" s="1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">
      <c r="A6" s="19" t="s">
        <v>8391</v>
      </c>
      <c r="B6" s="15">
        <f>COUNTIFS(Raw_Data!$D$2:$D$4115,"&gt;=15000",Raw_Data!$D$2:$D$4115,"&lt;=19999",Raw_Data!$F$2:$F$4115,"successful")</f>
        <v>94</v>
      </c>
      <c r="C6" s="15">
        <f>COUNTIFS(Raw_Data!$D$2:$D$4115,"&gt;=15000",Raw_Data!$D$2:$D$4115,"&lt;=19999",Raw_Data!$F$2:$F$4115,"failed")</f>
        <v>90</v>
      </c>
      <c r="D6" s="15">
        <f>COUNTIFS(Raw_Data!$D$2:$D$4115,"&gt;=15000",Raw_Data!$D$2:$D$4115,"&lt;=19999",Raw_Data!$F$2:$F$4115,"canceled")</f>
        <v>17</v>
      </c>
      <c r="E6" s="15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">
      <c r="A7" s="19" t="s">
        <v>8392</v>
      </c>
      <c r="B7" s="15">
        <f>COUNTIFS(Raw_Data!$D$2:$D$4115,"&gt;=20000",Raw_Data!$D$2:$D$4115,"&lt;=24999",Raw_Data!$F$2:$F$4115,"successful")</f>
        <v>62</v>
      </c>
      <c r="C7" s="15">
        <f>COUNTIFS(Raw_Data!$D$2:$D$4115,"&gt;=20000",Raw_Data!$D$2:$D$4115,"&lt;=24999",Raw_Data!$F$2:$F$4115,"failed")</f>
        <v>72</v>
      </c>
      <c r="D7" s="15">
        <f>COUNTIFS(Raw_Data!$D$2:$D$4115,"&gt;=20000",Raw_Data!$D$2:$D$4115,"&lt;=24999",Raw_Data!$F$2:$F$4115,"canceled")</f>
        <v>14</v>
      </c>
      <c r="E7" s="15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">
      <c r="A8" s="19" t="s">
        <v>8393</v>
      </c>
      <c r="B8" s="15">
        <f>COUNTIFS(Raw_Data!$D$2:$D$4115,"&gt;=25000",Raw_Data!$D$2:$D$4115,"&lt;=29999",Raw_Data!$F$2:$F$4115,"successful")</f>
        <v>55</v>
      </c>
      <c r="C8" s="15">
        <f>COUNTIFS(Raw_Data!$D$2:$D$4115,"&gt;=25000",Raw_Data!$D$2:$D$4115,"&lt;=29999",Raw_Data!$F$2:$F$4115,"failed")</f>
        <v>64</v>
      </c>
      <c r="D8" s="15">
        <f>COUNTIFS(Raw_Data!$D$2:$D$4115,"&gt;=25000",Raw_Data!$D$2:$D$4115,"&lt;=29999",Raw_Data!$F$2:$F$4115,"canceled")</f>
        <v>18</v>
      </c>
      <c r="E8" s="15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3">
      <c r="A9" s="19" t="s">
        <v>8394</v>
      </c>
      <c r="B9" s="15">
        <f>COUNTIFS(Raw_Data!$D$2:$D$4115,"&gt;=30000",Raw_Data!$D$2:$D$4115,"&lt;=34999",Raw_Data!$F$2:$F$4115,"successful")</f>
        <v>32</v>
      </c>
      <c r="C9" s="15">
        <f>COUNTIFS(Raw_Data!$D$2:$D$4115,"&gt;=30000",Raw_Data!$D$2:$D$4115,"&lt;=34999",Raw_Data!$F$2:$F$4115,"failed")</f>
        <v>37</v>
      </c>
      <c r="D9" s="15">
        <f>COUNTIFS(Raw_Data!$D$2:$D$4115,"&gt;=30000",Raw_Data!$D$2:$D$4115,"&lt;=34999",Raw_Data!$F$2:$F$4115,"canceled")</f>
        <v>13</v>
      </c>
      <c r="E9" s="15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3">
      <c r="A10" s="19" t="s">
        <v>8395</v>
      </c>
      <c r="B10" s="15">
        <f>COUNTIFS(Raw_Data!$D$2:$D$4115,"&gt;=35000",Raw_Data!$D$2:$D$4115,"&lt;=39999",Raw_Data!$F$2:$F$4115,"successful")</f>
        <v>26</v>
      </c>
      <c r="C10" s="15">
        <f>COUNTIFS(Raw_Data!$D$2:$D$4115,"&gt;=35000",Raw_Data!$D$2:$D$4115,"&lt;=39999",Raw_Data!$F$2:$F$4115,"failed")</f>
        <v>22</v>
      </c>
      <c r="D10" s="15">
        <f>COUNTIFS(Raw_Data!$D$2:$D$4115,"&gt;=35000",Raw_Data!$D$2:$D$4115,"&lt;=39999",Raw_Data!$F$2:$F$4115,"canceled")</f>
        <v>7</v>
      </c>
      <c r="E10" s="15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3">
      <c r="A11" s="19" t="s">
        <v>8396</v>
      </c>
      <c r="B11" s="15">
        <f>COUNTIFS(Raw_Data!$D$2:$D$4115,"&gt;=40000",Raw_Data!$D$2:$D$4115,"&lt;=44999",Raw_Data!$F$2:$F$4115,"successful")</f>
        <v>21</v>
      </c>
      <c r="C11" s="15">
        <f>COUNTIFS(Raw_Data!$D$2:$D$4115,"&gt;=40000",Raw_Data!$D$2:$D$4115,"&lt;=44999",Raw_Data!$F$2:$F$4115,"failed")</f>
        <v>16</v>
      </c>
      <c r="D11" s="15">
        <f>COUNTIFS(Raw_Data!$D$2:$D$4115,"&gt;=40000",Raw_Data!$D$2:$D$4115,"&lt;=44999",Raw_Data!$F$2:$F$4115,"canceled")</f>
        <v>6</v>
      </c>
      <c r="E11" s="15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3">
      <c r="A12" s="19" t="s">
        <v>8397</v>
      </c>
      <c r="B12" s="15">
        <f>COUNTIFS(Raw_Data!$D$2:$D$4115,"&gt;=45000",Raw_Data!$D$2:$D$4115,"&lt;=49999",Raw_Data!$F$2:$F$4115,"successful")</f>
        <v>6</v>
      </c>
      <c r="C12" s="15">
        <f>COUNTIFS(Raw_Data!$D$2:$D$4115,"&gt;=45000",Raw_Data!$D$2:$D$4115,"&lt;=49999",Raw_Data!$F$2:$F$4115,"failed")</f>
        <v>11</v>
      </c>
      <c r="D12" s="15">
        <f>COUNTIFS(Raw_Data!$D$2:$D$4115,"&gt;=45000",Raw_Data!$D$2:$D$4115,"&lt;=49999",Raw_Data!$F$2:$F$4115,"canceled")</f>
        <v>4</v>
      </c>
      <c r="E12" s="15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3">
      <c r="A13" s="19" t="s">
        <v>8398</v>
      </c>
      <c r="B13" s="15">
        <f>COUNTIFS(Raw_Data!$D$2:$D$4115,"&gt;=50000", Raw_Data!$F$2:$F$4115,"successful")</f>
        <v>86</v>
      </c>
      <c r="C13" s="15">
        <f>COUNTIFS(Raw_Data!$D$2:$D$4115,"&gt;=50000", Raw_Data!$F$2:$F$4115,"failed")</f>
        <v>258</v>
      </c>
      <c r="D13" s="15">
        <f>COUNTIFS(Raw_Data!$D$2:$D$4115,"&gt;=50000", Raw_Data!$F$2:$F$4115,"canceled")</f>
        <v>100</v>
      </c>
      <c r="E13" s="15">
        <f t="shared" si="0"/>
        <v>444</v>
      </c>
      <c r="F13" s="20">
        <f t="shared" si="1"/>
        <v>0.19369369369369369</v>
      </c>
      <c r="G13" s="20">
        <f>C13/E13</f>
        <v>0.58108108108108103</v>
      </c>
      <c r="H13" s="2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Pivot-Category</vt:lpstr>
      <vt:lpstr>Pivot-SubCategory</vt:lpstr>
      <vt:lpstr>Pivot-DateCreated</vt:lpstr>
      <vt:lpstr>Goal_Count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Garima</cp:lastModifiedBy>
  <dcterms:created xsi:type="dcterms:W3CDTF">2017-04-20T15:17:24Z</dcterms:created>
  <dcterms:modified xsi:type="dcterms:W3CDTF">2019-05-17T19:32:31Z</dcterms:modified>
</cp:coreProperties>
</file>